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drawings/drawing11.xml" ContentType="application/vnd.openxmlformats-officedocument.drawing+xml"/>
  <Override PartName="/xl/ctrlProps/ctrlProp2.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Y:\Hichrom\Departments\ACE-Collaboration\ACE Knowledge Portal\ACE LC Translator\_FINAL VERSION FOR WEBSITE\"/>
    </mc:Choice>
  </mc:AlternateContent>
  <workbookProtection workbookAlgorithmName="SHA-512" workbookHashValue="p06MyXA0vkxKJ19ZEXXnY/yoFHA1RACLkFzECOgnNeO+SSVtIDxT2bP4M00V+XlYYjBDc2GBDuHxOZb99kBgTQ==" workbookSaltValue="bDk46k1NDvPF2ejfb520cQ==" workbookSpinCount="100000" lockStructure="1"/>
  <bookViews>
    <workbookView xWindow="384" yWindow="132" windowWidth="22980" windowHeight="9888" tabRatio="929"/>
  </bookViews>
  <sheets>
    <sheet name="Index" sheetId="11" r:id="rId1"/>
    <sheet name="Method Translation " sheetId="1" r:id="rId2"/>
    <sheet name="Method Transfer" sheetId="24" r:id="rId3"/>
    <sheet name="Dwell Volume" sheetId="15" r:id="rId4"/>
    <sheet name="Column Porosity" sheetId="5" r:id="rId5"/>
    <sheet name="ECV" sheetId="27" r:id="rId6"/>
    <sheet name="Column Equilibration" sheetId="4" r:id="rId7"/>
    <sheet name="Buffer Calculator" sheetId="13" r:id="rId8"/>
    <sheet name="Mobile Phase Quantity" sheetId="7" r:id="rId9"/>
    <sheet name="Application Notes" sheetId="17" r:id="rId10"/>
    <sheet name="ACE Product Portfolio" sheetId="20" r:id="rId11"/>
    <sheet name="Contact us" sheetId="19" r:id="rId12"/>
    <sheet name="Disclaimer" sheetId="26" r:id="rId13"/>
    <sheet name="Sheet2" sheetId="22" state="hidden" r:id="rId14"/>
  </sheets>
  <definedNames>
    <definedName name="Application">INDEX(Sheet2!$B$1:$B$3,MATCH(Sheet2!$K$1,Sheet2!$A$1:$A$3,0))</definedName>
    <definedName name="Buffer_Salt">'Buffer Calculator'!$B$21:$B$35</definedName>
    <definedName name="Guides">INDEX(Sheet2!$B$5:$B$9,MATCH(Sheet2!$K$5,Sheet2!$A$5:$A$9,0))</definedName>
    <definedName name="Picture" localSheetId="12">INDEX(Sheet2!$B$1:$B$3,MATCH(#REF!,Sheet2!$A$1:$A$3,0))</definedName>
    <definedName name="Picture" localSheetId="5">INDEX(Sheet2!$B$1:$B$3,MATCH(#REF!,Sheet2!$A$1:$A$3,0))</definedName>
    <definedName name="Picture" localSheetId="2">INDEX(Sheet2!$B$1:$B$3,MATCH(#REF!,Sheet2!$A$1:$A$3,0))</definedName>
    <definedName name="Picture">INDEX(Sheet2!$B$1:$B$3,MATCH(#REF!,Sheet2!$A$1:$A$3,0))</definedName>
  </definedNames>
  <calcPr calcId="171027"/>
</workbook>
</file>

<file path=xl/calcChain.xml><?xml version="1.0" encoding="utf-8"?>
<calcChain xmlns="http://schemas.openxmlformats.org/spreadsheetml/2006/main">
  <c r="D84" i="20" l="1"/>
  <c r="D59" i="20" s="1"/>
  <c r="D65" i="20" l="1"/>
  <c r="I26" i="1"/>
  <c r="G37" i="24" l="1"/>
  <c r="H32" i="7"/>
  <c r="K31" i="7"/>
  <c r="K32" i="7"/>
  <c r="K33" i="7"/>
  <c r="K34" i="7"/>
  <c r="K35" i="7"/>
  <c r="K36" i="7"/>
  <c r="K37" i="7"/>
  <c r="J31" i="7"/>
  <c r="J32" i="7"/>
  <c r="J33" i="7"/>
  <c r="J34" i="7"/>
  <c r="J35" i="7"/>
  <c r="J36" i="7"/>
  <c r="J37" i="7"/>
  <c r="I32" i="7"/>
  <c r="I33" i="7"/>
  <c r="I34" i="7"/>
  <c r="I35" i="7"/>
  <c r="I36" i="7"/>
  <c r="I37" i="7"/>
  <c r="I31" i="7"/>
  <c r="H33" i="7"/>
  <c r="H34" i="7"/>
  <c r="H35" i="7"/>
  <c r="H36" i="7"/>
  <c r="H37" i="7"/>
  <c r="H31" i="7"/>
  <c r="K10" i="7" l="1"/>
  <c r="K11" i="7" s="1"/>
  <c r="J10" i="7"/>
  <c r="J11" i="7" s="1"/>
  <c r="I10" i="7"/>
  <c r="I11" i="7" s="1"/>
  <c r="H11" i="7"/>
  <c r="H10" i="7"/>
  <c r="L19" i="7"/>
  <c r="L20" i="7"/>
  <c r="L21" i="7"/>
  <c r="L22" i="7"/>
  <c r="L23" i="7"/>
  <c r="L24" i="7"/>
  <c r="L25" i="7"/>
  <c r="L18" i="7"/>
  <c r="L8" i="7"/>
  <c r="K29" i="13" l="1"/>
  <c r="B14" i="13"/>
  <c r="E30" i="13"/>
  <c r="E25" i="13"/>
  <c r="J8" i="13"/>
  <c r="C28" i="27"/>
  <c r="I12" i="5" l="1"/>
  <c r="K22" i="13" l="1"/>
  <c r="K23" i="13"/>
  <c r="K24" i="13"/>
  <c r="K25" i="13"/>
  <c r="K26" i="13"/>
  <c r="K27" i="13"/>
  <c r="K31" i="13"/>
  <c r="K32" i="13"/>
  <c r="K33" i="13"/>
  <c r="K34" i="13"/>
  <c r="K28" i="13"/>
  <c r="D12" i="13" s="1"/>
  <c r="K35" i="13"/>
  <c r="K30" i="13"/>
  <c r="K21" i="13"/>
  <c r="D8" i="13"/>
  <c r="I55" i="1" l="1"/>
  <c r="I48" i="1"/>
  <c r="I47" i="1"/>
  <c r="I41" i="1"/>
  <c r="I39" i="1"/>
  <c r="D41" i="1"/>
  <c r="D39" i="1"/>
  <c r="J61" i="1" l="1"/>
  <c r="G70" i="1"/>
  <c r="H61" i="1"/>
  <c r="I66" i="1"/>
  <c r="I65" i="1"/>
  <c r="I67" i="1"/>
  <c r="D53" i="1"/>
  <c r="I71" i="1" s="1"/>
  <c r="D68" i="1"/>
  <c r="D73" i="1" s="1"/>
  <c r="D74" i="1" s="1"/>
  <c r="I68" i="1"/>
  <c r="I46" i="1"/>
  <c r="I53" i="1"/>
  <c r="G73" i="1" s="1"/>
  <c r="I60" i="1"/>
  <c r="I64" i="1" s="1"/>
  <c r="D27" i="1"/>
  <c r="I22" i="1"/>
  <c r="I21" i="1"/>
  <c r="J33" i="24"/>
  <c r="J32" i="24"/>
  <c r="J31" i="24"/>
  <c r="J30" i="24"/>
  <c r="J29" i="24"/>
  <c r="J28" i="24"/>
  <c r="J27" i="24"/>
  <c r="J25" i="24"/>
  <c r="I62" i="1" l="1"/>
  <c r="I63" i="1" s="1"/>
  <c r="I61" i="1"/>
  <c r="J71" i="1"/>
  <c r="D12" i="24"/>
  <c r="D10" i="24"/>
  <c r="I15" i="1"/>
  <c r="D15" i="1"/>
  <c r="D12" i="4"/>
  <c r="I25" i="1" l="1"/>
  <c r="I27" i="1" s="1"/>
  <c r="I20" i="1"/>
  <c r="I7" i="4"/>
  <c r="I8" i="4"/>
  <c r="I9" i="4"/>
  <c r="H56" i="1"/>
  <c r="I56" i="1" s="1"/>
  <c r="I25" i="24"/>
  <c r="I21" i="24"/>
  <c r="H26" i="24"/>
  <c r="D21" i="24"/>
  <c r="K1" i="22"/>
  <c r="I26" i="24" l="1"/>
  <c r="I27" i="24"/>
  <c r="I28" i="24" s="1"/>
  <c r="I29" i="24" s="1"/>
  <c r="I30" i="24" s="1"/>
  <c r="I31" i="24" s="1"/>
  <c r="I32" i="24" s="1"/>
  <c r="I33" i="24" s="1"/>
  <c r="I35" i="24"/>
  <c r="J35" i="24" s="1"/>
  <c r="G34" i="24"/>
  <c r="H57" i="1"/>
  <c r="I57" i="1" s="1"/>
  <c r="J26" i="24"/>
  <c r="K5" i="22"/>
  <c r="E8" i="17"/>
  <c r="E16" i="17" l="1"/>
  <c r="E12" i="13" l="1"/>
  <c r="H8" i="13"/>
  <c r="F8" i="13"/>
  <c r="J67" i="1"/>
  <c r="J66" i="1"/>
  <c r="J65" i="1"/>
  <c r="J64" i="1"/>
  <c r="J63" i="1"/>
  <c r="J62" i="1"/>
  <c r="J60" i="1"/>
  <c r="I13" i="1"/>
  <c r="D13" i="1"/>
  <c r="I11" i="5"/>
  <c r="H42" i="7"/>
  <c r="E30" i="15"/>
  <c r="E31" i="15" s="1"/>
  <c r="E28" i="15"/>
  <c r="I42" i="7" l="1"/>
  <c r="I43" i="7" s="1"/>
  <c r="K42" i="7"/>
  <c r="K43" i="7" s="1"/>
  <c r="I13" i="5"/>
  <c r="J42" i="7"/>
  <c r="J43" i="7" s="1"/>
  <c r="J27" i="7" s="1"/>
  <c r="H43" i="7"/>
  <c r="H27" i="7" s="1"/>
  <c r="I44" i="7" l="1"/>
  <c r="I27" i="7"/>
  <c r="I28" i="7" s="1"/>
  <c r="H28" i="7"/>
  <c r="K44" i="7"/>
  <c r="K27" i="7"/>
  <c r="K28" i="7" s="1"/>
  <c r="J44" i="7"/>
  <c r="J28" i="7"/>
  <c r="H44" i="7"/>
</calcChain>
</file>

<file path=xl/sharedStrings.xml><?xml version="1.0" encoding="utf-8"?>
<sst xmlns="http://schemas.openxmlformats.org/spreadsheetml/2006/main" count="1319" uniqueCount="1049">
  <si>
    <t>Column i.d.</t>
  </si>
  <si>
    <t>mm</t>
  </si>
  <si>
    <t>µm</t>
  </si>
  <si>
    <t>mL</t>
  </si>
  <si>
    <t>µL</t>
  </si>
  <si>
    <t>mL/min</t>
  </si>
  <si>
    <t>Gradient</t>
  </si>
  <si>
    <t>Time</t>
  </si>
  <si>
    <t>%B</t>
  </si>
  <si>
    <t>Column Information</t>
  </si>
  <si>
    <t>Current</t>
  </si>
  <si>
    <t xml:space="preserve"> </t>
  </si>
  <si>
    <t>Column Equilibration</t>
  </si>
  <si>
    <t>Flow Rate</t>
  </si>
  <si>
    <t>Dwell Volume</t>
  </si>
  <si>
    <t>mins</t>
  </si>
  <si>
    <t>Porosity</t>
  </si>
  <si>
    <t>Column Length</t>
  </si>
  <si>
    <t>LC Name</t>
  </si>
  <si>
    <t>Injection Volume</t>
  </si>
  <si>
    <t>Volume of a Empty Column</t>
  </si>
  <si>
    <t>Output</t>
  </si>
  <si>
    <t>Input</t>
  </si>
  <si>
    <t>Runtime</t>
  </si>
  <si>
    <t>Number of Injections</t>
  </si>
  <si>
    <t>%A</t>
  </si>
  <si>
    <t>%C</t>
  </si>
  <si>
    <t>%D</t>
  </si>
  <si>
    <t>Total (mL)</t>
  </si>
  <si>
    <t>Total +10% (mL)</t>
  </si>
  <si>
    <t>Column Length (L)</t>
  </si>
  <si>
    <t xml:space="preserve">Flow Rate </t>
  </si>
  <si>
    <t>Time (mins)</t>
  </si>
  <si>
    <t>ml/min</t>
  </si>
  <si>
    <t>10 Column Volumes</t>
  </si>
  <si>
    <t>20 Column Volumes</t>
  </si>
  <si>
    <t>30 Column Volumes</t>
  </si>
  <si>
    <t>Gradient Time Table</t>
  </si>
  <si>
    <t>Mobile Phase Consumption</t>
  </si>
  <si>
    <t>Column:</t>
  </si>
  <si>
    <t>Line A:</t>
  </si>
  <si>
    <t>Water</t>
  </si>
  <si>
    <t>Line B:</t>
  </si>
  <si>
    <t>0.1% acetone in water</t>
  </si>
  <si>
    <t>Temperature:</t>
  </si>
  <si>
    <t>Detector:</t>
  </si>
  <si>
    <t>nm</t>
  </si>
  <si>
    <t>Flow Rate:</t>
  </si>
  <si>
    <t>Results</t>
  </si>
  <si>
    <t>Endpoint of the gradient (A)</t>
  </si>
  <si>
    <t xml:space="preserve">Midpoint of the gradient </t>
  </si>
  <si>
    <t>mAU</t>
  </si>
  <si>
    <t>Method Translation</t>
  </si>
  <si>
    <t>g/mol</t>
  </si>
  <si>
    <t>Amount in litres</t>
  </si>
  <si>
    <t>mM</t>
  </si>
  <si>
    <t>L</t>
  </si>
  <si>
    <t>g</t>
  </si>
  <si>
    <t>pka</t>
  </si>
  <si>
    <t>Usable pH range</t>
  </si>
  <si>
    <t>4.8 &amp; 9.2</t>
  </si>
  <si>
    <t>3.8-5.8 &amp; 8.2-10.2</t>
  </si>
  <si>
    <t>pKa</t>
  </si>
  <si>
    <t>3.8 &amp; 9.2</t>
  </si>
  <si>
    <t>2.8-4.8 &amp; 8.2-10.2</t>
  </si>
  <si>
    <t>1.1-3.1</t>
  </si>
  <si>
    <t>Ammonium bicarbonate</t>
  </si>
  <si>
    <t>5.4-7.4 &amp; 7.2-9.2 &amp; 9.3-11.3</t>
  </si>
  <si>
    <t>MW</t>
  </si>
  <si>
    <t>Formula</t>
  </si>
  <si>
    <t xml:space="preserve">Ammonium acetate </t>
  </si>
  <si>
    <t xml:space="preserve">Ammonium formate </t>
  </si>
  <si>
    <t>NH4COOH</t>
  </si>
  <si>
    <t>KH2PO4</t>
  </si>
  <si>
    <t>C4H9N</t>
  </si>
  <si>
    <t>NH4OH</t>
  </si>
  <si>
    <t>CH3COOH</t>
  </si>
  <si>
    <t>HCOOH</t>
  </si>
  <si>
    <t>6.4 &amp; 9.2 &amp; 10.3</t>
  </si>
  <si>
    <t>-</t>
  </si>
  <si>
    <t>buffer weight</t>
  </si>
  <si>
    <t>CF3COOH</t>
  </si>
  <si>
    <t>Potassium phosphate dibasic</t>
  </si>
  <si>
    <t>Ammonium phosphate dibasic</t>
  </si>
  <si>
    <t>(NH4)2HPO4</t>
  </si>
  <si>
    <t>7.2 &amp; 9.2</t>
  </si>
  <si>
    <t>6.2-10.2</t>
  </si>
  <si>
    <t>Potassium phosphate monobasic</t>
  </si>
  <si>
    <t>Potassium phosphate tribasic</t>
  </si>
  <si>
    <t>H3PO4</t>
  </si>
  <si>
    <t>K2HPO4</t>
  </si>
  <si>
    <t>6.2-8.2</t>
  </si>
  <si>
    <t>11.3-13.3</t>
  </si>
  <si>
    <t>Methanol</t>
  </si>
  <si>
    <t>Isocratic:</t>
  </si>
  <si>
    <t>51:49 v/v</t>
  </si>
  <si>
    <t>Sample</t>
  </si>
  <si>
    <t>Injection Volume:</t>
  </si>
  <si>
    <t>(51:49 v/v)</t>
  </si>
  <si>
    <t>Injection</t>
  </si>
  <si>
    <t>°C</t>
  </si>
  <si>
    <r>
      <t>CH</t>
    </r>
    <r>
      <rPr>
        <vertAlign val="subscript"/>
        <sz val="11"/>
        <color rgb="FFBB9753"/>
        <rFont val="Calibri"/>
        <family val="2"/>
        <scheme val="minor"/>
      </rPr>
      <t>3</t>
    </r>
    <r>
      <rPr>
        <sz val="11"/>
        <color rgb="FFBB9753"/>
        <rFont val="Calibri"/>
        <family val="2"/>
        <scheme val="minor"/>
      </rPr>
      <t>COONH</t>
    </r>
    <r>
      <rPr>
        <vertAlign val="subscript"/>
        <sz val="11"/>
        <color rgb="FFBB9753"/>
        <rFont val="Calibri"/>
        <family val="2"/>
        <scheme val="minor"/>
      </rPr>
      <t>4</t>
    </r>
  </si>
  <si>
    <r>
      <t>K</t>
    </r>
    <r>
      <rPr>
        <vertAlign val="subscript"/>
        <sz val="11"/>
        <color rgb="FFBB9753"/>
        <rFont val="Calibri"/>
        <family val="2"/>
        <scheme val="minor"/>
      </rPr>
      <t>3</t>
    </r>
    <r>
      <rPr>
        <sz val="11"/>
        <color rgb="FFBB9753"/>
        <rFont val="Calibri"/>
        <family val="2"/>
        <scheme val="minor"/>
      </rPr>
      <t>PO</t>
    </r>
    <r>
      <rPr>
        <vertAlign val="subscript"/>
        <sz val="11"/>
        <color rgb="FFBB9753"/>
        <rFont val="Calibri"/>
        <family val="2"/>
        <scheme val="minor"/>
      </rPr>
      <t>4</t>
    </r>
  </si>
  <si>
    <r>
      <rPr>
        <sz val="11"/>
        <color rgb="FFBB9753"/>
        <rFont val="Calibri"/>
        <family val="2"/>
        <scheme val="minor"/>
      </rPr>
      <t>NH</t>
    </r>
    <r>
      <rPr>
        <sz val="8"/>
        <color rgb="FFBB9753"/>
        <rFont val="Calibri"/>
        <family val="2"/>
        <scheme val="minor"/>
      </rPr>
      <t>4</t>
    </r>
    <r>
      <rPr>
        <sz val="11"/>
        <color rgb="FFBB9753"/>
        <rFont val="Calibri"/>
        <family val="2"/>
        <scheme val="minor"/>
      </rPr>
      <t>HCO</t>
    </r>
    <r>
      <rPr>
        <sz val="8"/>
        <color rgb="FFBB9753"/>
        <rFont val="Calibri"/>
        <family val="2"/>
        <scheme val="minor"/>
      </rPr>
      <t>3</t>
    </r>
  </si>
  <si>
    <t>Ammonium carbonate</t>
  </si>
  <si>
    <t>(NH4)2CO3</t>
  </si>
  <si>
    <t>5.4-7.4</t>
  </si>
  <si>
    <t xml:space="preserve">0.1% acetone in water/methanol </t>
  </si>
  <si>
    <t>System Extra Column Volume</t>
  </si>
  <si>
    <t>Translated</t>
  </si>
  <si>
    <t>Vd/Vm</t>
  </si>
  <si>
    <t>Input Flow Rate</t>
  </si>
  <si>
    <t>Ammonium phosphate monobasic</t>
  </si>
  <si>
    <t>NH4H2PO4</t>
  </si>
  <si>
    <r>
      <t>Gradient Time (t</t>
    </r>
    <r>
      <rPr>
        <vertAlign val="subscript"/>
        <sz val="11"/>
        <color rgb="FF0D362E"/>
        <rFont val="Arial"/>
        <family val="2"/>
      </rPr>
      <t>G</t>
    </r>
    <r>
      <rPr>
        <sz val="11"/>
        <color rgb="FF0D362E"/>
        <rFont val="Arial"/>
        <family val="2"/>
      </rPr>
      <t>)</t>
    </r>
  </si>
  <si>
    <r>
      <t>Midpoint of the gradient (t</t>
    </r>
    <r>
      <rPr>
        <vertAlign val="subscript"/>
        <sz val="11"/>
        <color rgb="FF0D362E"/>
        <rFont val="Arial"/>
        <family val="2"/>
      </rPr>
      <t>0.5</t>
    </r>
    <r>
      <rPr>
        <sz val="11"/>
        <color rgb="FF0D362E"/>
        <rFont val="Arial"/>
        <family val="2"/>
      </rPr>
      <t>)</t>
    </r>
  </si>
  <si>
    <r>
      <t>Dwell time (t</t>
    </r>
    <r>
      <rPr>
        <vertAlign val="subscript"/>
        <sz val="11"/>
        <color rgb="FF0D362E"/>
        <rFont val="Arial"/>
        <family val="2"/>
      </rPr>
      <t>D</t>
    </r>
    <r>
      <rPr>
        <sz val="11"/>
        <color rgb="FF0D362E"/>
        <rFont val="Arial"/>
        <family val="2"/>
      </rPr>
      <t>)</t>
    </r>
  </si>
  <si>
    <r>
      <t>Dwell Volume (V</t>
    </r>
    <r>
      <rPr>
        <vertAlign val="subscript"/>
        <sz val="11"/>
        <color rgb="FF0D362E"/>
        <rFont val="Arial"/>
        <family val="2"/>
      </rPr>
      <t>D</t>
    </r>
    <r>
      <rPr>
        <sz val="11"/>
        <color rgb="FF0D362E"/>
        <rFont val="Arial"/>
        <family val="2"/>
      </rPr>
      <t>)</t>
    </r>
  </si>
  <si>
    <r>
      <t>Column Volume (V</t>
    </r>
    <r>
      <rPr>
        <vertAlign val="subscript"/>
        <sz val="11"/>
        <color rgb="FF0D362E"/>
        <rFont val="Arial"/>
        <family val="2"/>
      </rPr>
      <t>M</t>
    </r>
    <r>
      <rPr>
        <sz val="11"/>
        <color rgb="FF0D362E"/>
        <rFont val="Arial"/>
        <family val="2"/>
      </rPr>
      <t>)</t>
    </r>
  </si>
  <si>
    <r>
      <t>Column i.d. (d</t>
    </r>
    <r>
      <rPr>
        <vertAlign val="subscript"/>
        <sz val="11"/>
        <color rgb="FF0D362E"/>
        <rFont val="Arial"/>
        <family val="2"/>
      </rPr>
      <t>c</t>
    </r>
    <r>
      <rPr>
        <sz val="11"/>
        <color rgb="FF0D362E"/>
        <rFont val="Arial"/>
        <family val="2"/>
      </rPr>
      <t>)</t>
    </r>
  </si>
  <si>
    <r>
      <t>Particle Diameter (d</t>
    </r>
    <r>
      <rPr>
        <vertAlign val="subscript"/>
        <sz val="11"/>
        <color rgb="FF0D362E"/>
        <rFont val="Arial"/>
        <family val="2"/>
      </rPr>
      <t>p</t>
    </r>
    <r>
      <rPr>
        <sz val="11"/>
        <color rgb="FF0D362E"/>
        <rFont val="Arial"/>
        <family val="2"/>
      </rPr>
      <t>)</t>
    </r>
  </si>
  <si>
    <t>ZDV union</t>
  </si>
  <si>
    <t>Contact</t>
  </si>
  <si>
    <t>ACE Application Notes</t>
  </si>
  <si>
    <t>ACE Product Portfolio</t>
  </si>
  <si>
    <t>AN1010</t>
  </si>
  <si>
    <t>AN1020</t>
  </si>
  <si>
    <t>AN1030</t>
  </si>
  <si>
    <t>AN1040</t>
  </si>
  <si>
    <t>AN1050</t>
  </si>
  <si>
    <t>AN1060</t>
  </si>
  <si>
    <t>AN1070</t>
  </si>
  <si>
    <t>AN1080</t>
  </si>
  <si>
    <t>AN1090</t>
  </si>
  <si>
    <t>AN1100</t>
  </si>
  <si>
    <t>AN1110</t>
  </si>
  <si>
    <t>AN1120</t>
  </si>
  <si>
    <t>AN1130</t>
  </si>
  <si>
    <t>AN1140</t>
  </si>
  <si>
    <t>AN1150</t>
  </si>
  <si>
    <t>AN1160</t>
  </si>
  <si>
    <t>AN1170</t>
  </si>
  <si>
    <t>AN1180</t>
  </si>
  <si>
    <t>AN1190</t>
  </si>
  <si>
    <t>AN1200</t>
  </si>
  <si>
    <t>AN1210</t>
  </si>
  <si>
    <t>AN1220</t>
  </si>
  <si>
    <t>AN1230</t>
  </si>
  <si>
    <t>AN1240</t>
  </si>
  <si>
    <t>AN1250</t>
  </si>
  <si>
    <t>AN1260</t>
  </si>
  <si>
    <t>AN1270</t>
  </si>
  <si>
    <t>AN1280</t>
  </si>
  <si>
    <t>AN1290</t>
  </si>
  <si>
    <t>AN1300</t>
  </si>
  <si>
    <t>AN1310</t>
  </si>
  <si>
    <t>AN1320</t>
  </si>
  <si>
    <t>AN1330</t>
  </si>
  <si>
    <t>AN1340</t>
  </si>
  <si>
    <t>AN1350</t>
  </si>
  <si>
    <t>AN1360</t>
  </si>
  <si>
    <t>AN1370</t>
  </si>
  <si>
    <t>AN1390</t>
  </si>
  <si>
    <t>AN1400</t>
  </si>
  <si>
    <t>AN1410</t>
  </si>
  <si>
    <t>AN1420</t>
  </si>
  <si>
    <t>AN1430</t>
  </si>
  <si>
    <t>AN1440</t>
  </si>
  <si>
    <t>AN1450</t>
  </si>
  <si>
    <t>AN1460</t>
  </si>
  <si>
    <t>AN1470</t>
  </si>
  <si>
    <t>AN1480</t>
  </si>
  <si>
    <t>AN1490</t>
  </si>
  <si>
    <t>AN1500</t>
  </si>
  <si>
    <t>AN1510</t>
  </si>
  <si>
    <t>AN1520</t>
  </si>
  <si>
    <t>AN1530</t>
  </si>
  <si>
    <t>AN1540</t>
  </si>
  <si>
    <t>AN1550</t>
  </si>
  <si>
    <t>AN1560</t>
  </si>
  <si>
    <t>AN1570</t>
  </si>
  <si>
    <t>AN1580</t>
  </si>
  <si>
    <t>AN1590</t>
  </si>
  <si>
    <t>AN1600</t>
  </si>
  <si>
    <t>AN1610</t>
  </si>
  <si>
    <t>AN1620</t>
  </si>
  <si>
    <t>AN1630</t>
  </si>
  <si>
    <t>AN1640</t>
  </si>
  <si>
    <t>AN1650</t>
  </si>
  <si>
    <t>AN1660</t>
  </si>
  <si>
    <t>AN1670</t>
  </si>
  <si>
    <t>AN1680</t>
  </si>
  <si>
    <t>AN1690</t>
  </si>
  <si>
    <t>AN1700</t>
  </si>
  <si>
    <t>AN1710</t>
  </si>
  <si>
    <t>AN1720</t>
  </si>
  <si>
    <t>AN1730</t>
  </si>
  <si>
    <t>AN1740</t>
  </si>
  <si>
    <t>AN1750</t>
  </si>
  <si>
    <t>AN1760</t>
  </si>
  <si>
    <t>AN1770</t>
  </si>
  <si>
    <t>AN1780</t>
  </si>
  <si>
    <t>AN1790</t>
  </si>
  <si>
    <t>AN1800</t>
  </si>
  <si>
    <t>AN1810</t>
  </si>
  <si>
    <t>AN1820</t>
  </si>
  <si>
    <t>AN1830</t>
  </si>
  <si>
    <t>AN1840</t>
  </si>
  <si>
    <t>AN1850</t>
  </si>
  <si>
    <t>AN1860</t>
  </si>
  <si>
    <t>AN1870</t>
  </si>
  <si>
    <t>AN1880</t>
  </si>
  <si>
    <t>AN1890</t>
  </si>
  <si>
    <t>AN1900</t>
  </si>
  <si>
    <t>AN1910</t>
  </si>
  <si>
    <t>AN1920</t>
  </si>
  <si>
    <t>AN1930</t>
  </si>
  <si>
    <t>AN1940</t>
  </si>
  <si>
    <t>AN1950</t>
  </si>
  <si>
    <t>AN1960</t>
  </si>
  <si>
    <t>AN1970</t>
  </si>
  <si>
    <t>AN1980</t>
  </si>
  <si>
    <t>AN1990</t>
  </si>
  <si>
    <t>AN2000</t>
  </si>
  <si>
    <t>AN2010</t>
  </si>
  <si>
    <t>AN2020</t>
  </si>
  <si>
    <t>AN2030</t>
  </si>
  <si>
    <t>AN2040</t>
  </si>
  <si>
    <t>AN2050</t>
  </si>
  <si>
    <t>AN2060</t>
  </si>
  <si>
    <t>AN2070</t>
  </si>
  <si>
    <t>AN2080</t>
  </si>
  <si>
    <t>AN2090</t>
  </si>
  <si>
    <t>AN2100</t>
  </si>
  <si>
    <t>AN2110</t>
  </si>
  <si>
    <t>AN2120</t>
  </si>
  <si>
    <t>AN2130</t>
  </si>
  <si>
    <t>AN2140</t>
  </si>
  <si>
    <t>AN2150</t>
  </si>
  <si>
    <t>AN2160</t>
  </si>
  <si>
    <t>AN2170</t>
  </si>
  <si>
    <t>AN2180</t>
  </si>
  <si>
    <t>AN2190</t>
  </si>
  <si>
    <t>AN2200</t>
  </si>
  <si>
    <t>AN2210</t>
  </si>
  <si>
    <t>AN2220</t>
  </si>
  <si>
    <t>AN2230</t>
  </si>
  <si>
    <t>AN2240</t>
  </si>
  <si>
    <t>AN2250</t>
  </si>
  <si>
    <t>AN2260</t>
  </si>
  <si>
    <t>AN2270</t>
  </si>
  <si>
    <t>AN2280</t>
  </si>
  <si>
    <t>AN2290</t>
  </si>
  <si>
    <t>AN2300</t>
  </si>
  <si>
    <t>AN2310</t>
  </si>
  <si>
    <t>AN2320</t>
  </si>
  <si>
    <t>AN2330</t>
  </si>
  <si>
    <t>AN2340</t>
  </si>
  <si>
    <t>AN2350</t>
  </si>
  <si>
    <t>AN2360</t>
  </si>
  <si>
    <t>AN2370</t>
  </si>
  <si>
    <t>AN2380</t>
  </si>
  <si>
    <t>AN2390</t>
  </si>
  <si>
    <t>AN2400</t>
  </si>
  <si>
    <t>AN2410</t>
  </si>
  <si>
    <t>AN2420</t>
  </si>
  <si>
    <t>AN2430</t>
  </si>
  <si>
    <t>AN2440</t>
  </si>
  <si>
    <t>AN2450</t>
  </si>
  <si>
    <t>AN2460</t>
  </si>
  <si>
    <t>AN2470</t>
  </si>
  <si>
    <t>AN2480</t>
  </si>
  <si>
    <t>AN2490</t>
  </si>
  <si>
    <t>AN2500</t>
  </si>
  <si>
    <t>AN2510</t>
  </si>
  <si>
    <t>AN2520</t>
  </si>
  <si>
    <t>AN2530</t>
  </si>
  <si>
    <t>AN2540</t>
  </si>
  <si>
    <t>AN2550</t>
  </si>
  <si>
    <t>AN2560</t>
  </si>
  <si>
    <t>AN2570</t>
  </si>
  <si>
    <t>AN2580</t>
  </si>
  <si>
    <t>AN2590</t>
  </si>
  <si>
    <t>AN2600</t>
  </si>
  <si>
    <t>AN2610</t>
  </si>
  <si>
    <t>AN2620</t>
  </si>
  <si>
    <t>AN2630</t>
  </si>
  <si>
    <t>AN2640</t>
  </si>
  <si>
    <t>AN2650</t>
  </si>
  <si>
    <t>AN2660</t>
  </si>
  <si>
    <t>AN2670</t>
  </si>
  <si>
    <t>AN2680</t>
  </si>
  <si>
    <t>AN2690</t>
  </si>
  <si>
    <t>AN2700</t>
  </si>
  <si>
    <t>AN2710</t>
  </si>
  <si>
    <t>AN2720</t>
  </si>
  <si>
    <t>AN2730</t>
  </si>
  <si>
    <t>AN2740</t>
  </si>
  <si>
    <t>AN2750</t>
  </si>
  <si>
    <t>AN2760</t>
  </si>
  <si>
    <t>AN2770</t>
  </si>
  <si>
    <t>AN2780</t>
  </si>
  <si>
    <t>AN2790</t>
  </si>
  <si>
    <t>AN2800</t>
  </si>
  <si>
    <t>AN2810</t>
  </si>
  <si>
    <t>AN2820</t>
  </si>
  <si>
    <t>AN2830</t>
  </si>
  <si>
    <t>AN2840</t>
  </si>
  <si>
    <t>AN2850</t>
  </si>
  <si>
    <t>AN2860</t>
  </si>
  <si>
    <t>AN2870</t>
  </si>
  <si>
    <t>AN2880</t>
  </si>
  <si>
    <t>AN2890</t>
  </si>
  <si>
    <t>AN2900</t>
  </si>
  <si>
    <t>AN2910</t>
  </si>
  <si>
    <t>AN2920</t>
  </si>
  <si>
    <t>AN2930</t>
  </si>
  <si>
    <t>AN2940</t>
  </si>
  <si>
    <t>AN2950</t>
  </si>
  <si>
    <t>AN2960</t>
  </si>
  <si>
    <t>AN2970</t>
  </si>
  <si>
    <t>AN2980</t>
  </si>
  <si>
    <t>AN2990</t>
  </si>
  <si>
    <t>AN3000</t>
  </si>
  <si>
    <t>AN3010</t>
  </si>
  <si>
    <t>AN3020</t>
  </si>
  <si>
    <t>AN3030</t>
  </si>
  <si>
    <t>AN3040</t>
  </si>
  <si>
    <t>AN3050</t>
  </si>
  <si>
    <t>AN3060</t>
  </si>
  <si>
    <t>AN3070</t>
  </si>
  <si>
    <t>AN3080</t>
  </si>
  <si>
    <t>AN3090</t>
  </si>
  <si>
    <t>AN3100</t>
  </si>
  <si>
    <t>AN3110</t>
  </si>
  <si>
    <t>AN3120</t>
  </si>
  <si>
    <t>AN3130</t>
  </si>
  <si>
    <t>AN3140</t>
  </si>
  <si>
    <t>AN3150</t>
  </si>
  <si>
    <t>AN3160</t>
  </si>
  <si>
    <t>AN3170</t>
  </si>
  <si>
    <t>AN3180</t>
  </si>
  <si>
    <t>AN3190</t>
  </si>
  <si>
    <t>AN3200</t>
  </si>
  <si>
    <t>AN3210</t>
  </si>
  <si>
    <t>AN3220</t>
  </si>
  <si>
    <t>AN3230</t>
  </si>
  <si>
    <t>AN3240</t>
  </si>
  <si>
    <t>AN3250</t>
  </si>
  <si>
    <t>AN3260</t>
  </si>
  <si>
    <t>AN3270</t>
  </si>
  <si>
    <t>AN3280</t>
  </si>
  <si>
    <t>AN3290</t>
  </si>
  <si>
    <t>AN3300</t>
  </si>
  <si>
    <t>AN3310</t>
  </si>
  <si>
    <t>AN3320</t>
  </si>
  <si>
    <t>AN3330</t>
  </si>
  <si>
    <t>AN3340</t>
  </si>
  <si>
    <t>AN3350</t>
  </si>
  <si>
    <t>AN3360</t>
  </si>
  <si>
    <t>AN3370</t>
  </si>
  <si>
    <t>AN3380</t>
  </si>
  <si>
    <t>AN3390</t>
  </si>
  <si>
    <t>AN3400</t>
  </si>
  <si>
    <t>AN3410</t>
  </si>
  <si>
    <t>AN3420</t>
  </si>
  <si>
    <t>AN3430</t>
  </si>
  <si>
    <t>AN3440</t>
  </si>
  <si>
    <t>AN3450</t>
  </si>
  <si>
    <t>AN3460</t>
  </si>
  <si>
    <t>AN3470</t>
  </si>
  <si>
    <t>AN3480</t>
  </si>
  <si>
    <t>AN3490</t>
  </si>
  <si>
    <t>AN3500</t>
  </si>
  <si>
    <t>AN3510</t>
  </si>
  <si>
    <t>AN3520</t>
  </si>
  <si>
    <t>AN3530</t>
  </si>
  <si>
    <t>AN3540</t>
  </si>
  <si>
    <t>AN3550</t>
  </si>
  <si>
    <t>AN3560</t>
  </si>
  <si>
    <t>AN3570</t>
  </si>
  <si>
    <t>AN3580</t>
  </si>
  <si>
    <t>AN3590</t>
  </si>
  <si>
    <t>AN3600</t>
  </si>
  <si>
    <t>AN3610</t>
  </si>
  <si>
    <t>AN3620</t>
  </si>
  <si>
    <t>AN3630</t>
  </si>
  <si>
    <t>AN3640</t>
  </si>
  <si>
    <t>AN3650</t>
  </si>
  <si>
    <t>AN3660</t>
  </si>
  <si>
    <t>AN3670</t>
  </si>
  <si>
    <t>AN3680</t>
  </si>
  <si>
    <t>AN3690</t>
  </si>
  <si>
    <t>AN3700</t>
  </si>
  <si>
    <t>AN3710</t>
  </si>
  <si>
    <t>AN3720</t>
  </si>
  <si>
    <t>AN3730</t>
  </si>
  <si>
    <t>AN3740</t>
  </si>
  <si>
    <t>AN3750</t>
  </si>
  <si>
    <t>AN3760</t>
  </si>
  <si>
    <t>AN3770</t>
  </si>
  <si>
    <t>AN3780</t>
  </si>
  <si>
    <t>AN3790</t>
  </si>
  <si>
    <t>AN3800</t>
  </si>
  <si>
    <t>AN3810</t>
  </si>
  <si>
    <t>AN3820</t>
  </si>
  <si>
    <t>AN3830</t>
  </si>
  <si>
    <t>AN3840</t>
  </si>
  <si>
    <t>AN3850</t>
  </si>
  <si>
    <t>AN3860</t>
  </si>
  <si>
    <t>AN3870</t>
  </si>
  <si>
    <t>AN3880</t>
  </si>
  <si>
    <t>AN3890</t>
  </si>
  <si>
    <t>AN3900</t>
  </si>
  <si>
    <t>AN3910</t>
  </si>
  <si>
    <t>AN3920</t>
  </si>
  <si>
    <t>AN3930</t>
  </si>
  <si>
    <t>AN3940</t>
  </si>
  <si>
    <t>AN3950</t>
  </si>
  <si>
    <t>AN3960</t>
  </si>
  <si>
    <t>AN3970</t>
  </si>
  <si>
    <t>AN3980</t>
  </si>
  <si>
    <t>AN3990</t>
  </si>
  <si>
    <t>AN4000</t>
  </si>
  <si>
    <t>AN4010</t>
  </si>
  <si>
    <t>AN4020</t>
  </si>
  <si>
    <t>AN4030</t>
  </si>
  <si>
    <t>AN4040</t>
  </si>
  <si>
    <t>AN4050</t>
  </si>
  <si>
    <t>AN4060</t>
  </si>
  <si>
    <t>AN4070</t>
  </si>
  <si>
    <t>AN4080</t>
  </si>
  <si>
    <t>AN4090</t>
  </si>
  <si>
    <t>AN4100</t>
  </si>
  <si>
    <t>AN4110</t>
  </si>
  <si>
    <t>AN4120</t>
  </si>
  <si>
    <t>AN4130</t>
  </si>
  <si>
    <t>AN4140</t>
  </si>
  <si>
    <t>AN4150</t>
  </si>
  <si>
    <t>AN4160</t>
  </si>
  <si>
    <t>AN4170</t>
  </si>
  <si>
    <t>Amphetamines in Urine by LC-MS/MS</t>
  </si>
  <si>
    <t>Artificial Sweeteners (Stevia Glycosides)</t>
  </si>
  <si>
    <t>Corticosteroids by LC-MS/MS</t>
  </si>
  <si>
    <t>Dermorphin in Equine Urine by LC-MS/MS</t>
  </si>
  <si>
    <t>Aspirin and Related Substances (I)</t>
  </si>
  <si>
    <t>Steroid Mixture Separation</t>
  </si>
  <si>
    <t>Cytotoxic Agents by UHPLC-MS/MS</t>
  </si>
  <si>
    <t>Nucleic Acids/Disease Biomarker Profiling (I)</t>
  </si>
  <si>
    <t>Nucleic Acids/Disease Biomarker Profiling (II)</t>
  </si>
  <si>
    <t>Ethyl Glucuronide in Water by LC-MS/MS</t>
  </si>
  <si>
    <t>European Toy Standard Method for Nitrosamines by LC-MS/MS</t>
  </si>
  <si>
    <t>Hydroxychloroquine in Whole (EDTA) Blood by LC-MS/MS</t>
  </si>
  <si>
    <t>Isoflavanones in Red Clover and Soy Extract</t>
  </si>
  <si>
    <t>Organophosphorus (Isomeric) Flame Retardants in Water</t>
  </si>
  <si>
    <t>Acylcarnitines by LC-MS/MS</t>
  </si>
  <si>
    <t>Phytoestrogens from Hop Extracts by LC-MS/MS</t>
  </si>
  <si>
    <t>Lubricant Additives: ADPA/OPAN Antioxidants</t>
  </si>
  <si>
    <t>Microbial Extract by LC-MS</t>
  </si>
  <si>
    <t>Microcystins from Blue/Green Algae in Drinking Water</t>
  </si>
  <si>
    <t>Mycotoxins/Aflatoxins from Peppers</t>
  </si>
  <si>
    <t>Non-Steroidal Anti-Inflammatory Drugs (I)</t>
  </si>
  <si>
    <t>Non-Steroidal Anti-Inflammatory Drugs (II)</t>
  </si>
  <si>
    <t>Opiates in Urine by LC-MS/MS</t>
  </si>
  <si>
    <t>Organophosphorus Flame Retardants in Water by LC-MS/MS</t>
  </si>
  <si>
    <t>Paraben Preservatives</t>
  </si>
  <si>
    <t>Paracetamol and Related Compounds</t>
  </si>
  <si>
    <t>Human Defensins in a Saliva Matrix</t>
  </si>
  <si>
    <t>Perfluoro Acids by LC-MS/MS</t>
  </si>
  <si>
    <t>Pesticides by LC-MS/MS</t>
  </si>
  <si>
    <t>Pharmaceutically Relevant Mixture (II) - Different Selectivity with pH</t>
  </si>
  <si>
    <t>Pharmaceutically Relevant Mixture (I) - Different Selectivity with pH</t>
  </si>
  <si>
    <t>Sulfurous Analytes Separation Comparison</t>
  </si>
  <si>
    <t>Nucleosides and Vitamins</t>
  </si>
  <si>
    <t>Polycyclic Tetracarboxylic Acids</t>
  </si>
  <si>
    <t>Pravastatin and Isomers by LC-MS/MS</t>
  </si>
  <si>
    <t>Pristinamycin Components in Plasma by LC-MS/MS</t>
  </si>
  <si>
    <t>Analgesic Rapid Separation</t>
  </si>
  <si>
    <t>Sennosides in Traditional Chinese Medicines</t>
  </si>
  <si>
    <t>Antihistamines</t>
  </si>
  <si>
    <t>Catechols Mixture Separation (I)</t>
  </si>
  <si>
    <t>Catechols Mixture Separation (II)</t>
  </si>
  <si>
    <t>Diuretics</t>
  </si>
  <si>
    <t>Explosive Analytes (I)</t>
  </si>
  <si>
    <t>Explosive Analytes (II)</t>
  </si>
  <si>
    <t>Catecholamines and Metanephrines Separation (Gradient)</t>
  </si>
  <si>
    <t>Catecholamines and Metanephrines Separation (Isocratic)</t>
  </si>
  <si>
    <t>Gamma-Hydroxybutyric Acid (GHB) and Gamma-Butyrolactone (GBL) Separation</t>
  </si>
  <si>
    <t>Halogenated Positional Isomers Separations</t>
  </si>
  <si>
    <t>Lansoprazole and Degradation Products after Acidic Hydrolysis in 0.1 M HCl</t>
  </si>
  <si>
    <t>Milk Proteins</t>
  </si>
  <si>
    <t>Steroids Separation</t>
  </si>
  <si>
    <t>Omeprazole and Degradation Products after Acidic Hydrolysis in 0.1 M HCl</t>
  </si>
  <si>
    <t>Organic Acids (I)</t>
  </si>
  <si>
    <t>Pharmaceutically Relevant Compounds (I)</t>
  </si>
  <si>
    <t>Polar Compounds Separation</t>
  </si>
  <si>
    <t>Quinidine, Quinine and their Hydroderivatives Separation</t>
  </si>
  <si>
    <t>Sulfonamides</t>
  </si>
  <si>
    <t xml:space="preserve">Vanillins </t>
  </si>
  <si>
    <t>Pharmaceutically Relevant Compounds and Comparison (II)</t>
  </si>
  <si>
    <t>Steroid UHPLC-UV Analysis and Comparison</t>
  </si>
  <si>
    <t>Synthetic Cannabinoids (SPICE) from Oral Fluids</t>
  </si>
  <si>
    <t>Procaine and p-Aminobenzoic acid Separation</t>
  </si>
  <si>
    <t>Taxol in Fungal Extract by LC-MS/MS</t>
  </si>
  <si>
    <t>Tricyclic Antidepressants (Isocratic)</t>
  </si>
  <si>
    <t>Tricyclic Antidepressants (Gradient)</t>
  </si>
  <si>
    <t>Tricyclic Antidepressants (Isocratic Rapid Analysis)</t>
  </si>
  <si>
    <t>USP Monograph - Budesonide</t>
  </si>
  <si>
    <t>USP Monograph - Doxepin</t>
  </si>
  <si>
    <t>USP Monograph - Estradiol</t>
  </si>
  <si>
    <t>USP Monograph - Guaifenesin</t>
  </si>
  <si>
    <t>USP Monograph - Glimepiride</t>
  </si>
  <si>
    <t>USP Monograph - Hydrocortisone</t>
  </si>
  <si>
    <t>USP Monograph - Hydroquinone</t>
  </si>
  <si>
    <t>USP Monograph - Indomethacin</t>
  </si>
  <si>
    <t>USP Monograph - Metronidazole</t>
  </si>
  <si>
    <t>USP Monograph - Naproxen</t>
  </si>
  <si>
    <t>USP Monograph - Paracetamol/Aspirin/Caffeine</t>
  </si>
  <si>
    <t>Veterinary Steroids by LC-MS/MS</t>
  </si>
  <si>
    <t>Vitamin D2/D3</t>
  </si>
  <si>
    <t>Water Soluble Vitamins and Polar Molecules</t>
  </si>
  <si>
    <t>Water Soluble Vitamins in Green Vegetables by LC-MS/MS</t>
  </si>
  <si>
    <t>Water Soluble Vitamins (I)</t>
  </si>
  <si>
    <t>Water Soluble Vitamins (II)</t>
  </si>
  <si>
    <t>Wine Acid Analysis</t>
  </si>
  <si>
    <t>15-Hydroxy Lubiprostone in Human Plasma</t>
  </si>
  <si>
    <t>Alcohol Biomarkers by UHPLC-MS/MS</t>
  </si>
  <si>
    <t>Aminoglycosides in Eggs</t>
  </si>
  <si>
    <t>Analgesics/Cough &amp; Cold Medicine Ingredients</t>
  </si>
  <si>
    <t>Cold Medicine Analytes (I)</t>
  </si>
  <si>
    <t>Anti-Ulcer Drugs in Basic Mobile Phase Conditions</t>
  </si>
  <si>
    <t>Appetite Suppressants by LC-MS</t>
  </si>
  <si>
    <t>Arsenolipids from Edible Seaweed by LC-ICP-MS and LC-ESI-MS</t>
  </si>
  <si>
    <t>Artificial Sweeteners Global Method</t>
  </si>
  <si>
    <t>Biomarker Profiling</t>
  </si>
  <si>
    <t>BSA Tryptic Digest Profiling</t>
  </si>
  <si>
    <t>Caffeine and Metabolites</t>
  </si>
  <si>
    <t>Catecholamine Analysis</t>
  </si>
  <si>
    <t>Chloramphenicol in Milk by LC-MS/MS</t>
  </si>
  <si>
    <t>Chocolate Analysis</t>
  </si>
  <si>
    <t>Clenbuterol in Equine Plasma by LC-MS/MS</t>
  </si>
  <si>
    <t>Clonidine Hydrochloride Oral Solution Containing Preservatives</t>
  </si>
  <si>
    <t>Cytarabine Analogues by Ion-Pairing LC-MS/MS</t>
  </si>
  <si>
    <t>Non-Steroidal Anti-Inflammatory Drugs - Fast Analysis</t>
  </si>
  <si>
    <t>Liquorice Extracts Fingerprint</t>
  </si>
  <si>
    <t>Hair Dye Restricted Components (I)</t>
  </si>
  <si>
    <t>Hair Dye Restricted Components (II)</t>
  </si>
  <si>
    <t>Ibuprofen in Combination with Antihistamine and Decongestant</t>
  </si>
  <si>
    <t xml:space="preserve">Herbicide Impurity Profile </t>
  </si>
  <si>
    <t>Diuretics (Isocratic)</t>
  </si>
  <si>
    <t>Angiotensin Peptides</t>
  </si>
  <si>
    <t>Thyroid Hormones by LC-MS/MS (I)</t>
  </si>
  <si>
    <t>Thyroid Hormones by LC-MS/MS (II)</t>
  </si>
  <si>
    <t>Drugs of Abuse Screen by UHPLC-MS/MS</t>
  </si>
  <si>
    <t>Organic Acids - Fast Separation</t>
  </si>
  <si>
    <t>Paracetamol and Related Substances - Fast Analysis (I)</t>
  </si>
  <si>
    <t>Paracetamol and Related Substances - Enhanced Resolution</t>
  </si>
  <si>
    <t>Preservatives (I)</t>
  </si>
  <si>
    <t>Vanillins - Fast Analysis</t>
  </si>
  <si>
    <t>Paracetamol and Related Substances - Fast Analysis (II)</t>
  </si>
  <si>
    <t>Perfluoroinated Compounds in Water By LC-MS/MS</t>
  </si>
  <si>
    <t>Ginkgo Biloba - Ultra Resolution</t>
  </si>
  <si>
    <t>Aspirin and Related Substances (II)</t>
  </si>
  <si>
    <t>Phenols and Phenoxy Acid Herbicides</t>
  </si>
  <si>
    <t>Cyclodextrin Encapsulated Flavour Compounds in Beer</t>
  </si>
  <si>
    <t>Cannabinoids in Rat Plasma</t>
  </si>
  <si>
    <t>Catecholamines  by LC-MS/MS</t>
  </si>
  <si>
    <t>Mycotoxins by LC-MS/MS</t>
  </si>
  <si>
    <t>Opiates from Drugs of Abuse Screen (#AN2190)</t>
  </si>
  <si>
    <t>Amphetamines from Drugs of Abuse Screen (#AN2190)</t>
  </si>
  <si>
    <t>Anabolic Steroids from Horse Urine by LC-MS/MS</t>
  </si>
  <si>
    <t>Benzodiazepines from Drugs of Abuse Screen (#AN2190)</t>
  </si>
  <si>
    <t>Oxysterols by LC-MS/MS</t>
  </si>
  <si>
    <t>25-Hydroxy Vitamin D in Serum by LC-MS/MS</t>
  </si>
  <si>
    <t>Pharmaceutically Relevant Compounds (III)</t>
  </si>
  <si>
    <t>Cold Medicine Analytes (II)</t>
  </si>
  <si>
    <t>Vitamins - Fat Soluble</t>
  </si>
  <si>
    <t>Substituted Methoxybenzene Isomers</t>
  </si>
  <si>
    <t>Exploiting Selectivity by Adjusting pH</t>
  </si>
  <si>
    <t>Alternative Selectivity Provided by the CN-ES</t>
  </si>
  <si>
    <t>Pharmaceutically Relevant Compounds (IV)</t>
  </si>
  <si>
    <t>Steroids Separation using Enhanced Polar Selectivity</t>
  </si>
  <si>
    <t>Aromatic Nitrobenzenes</t>
  </si>
  <si>
    <t>Analgesics Separation</t>
  </si>
  <si>
    <t>Pharmaceutically Relevant Compounds (V)</t>
  </si>
  <si>
    <t>Melamine using Ion-Pairing Reagents</t>
  </si>
  <si>
    <t>Olanzapine in Human Plasma by LC-MS/MS</t>
  </si>
  <si>
    <t>Sumatriptan and Promethazine by LC-MS/MS</t>
  </si>
  <si>
    <t>Cannabinoid (Synthetic) by LC-MS/MS</t>
  </si>
  <si>
    <t>USP monograph - Amlodipine Besylate</t>
  </si>
  <si>
    <t>Perfluoroalkyl Substances by Ion-Pairing LC-MS/MS</t>
  </si>
  <si>
    <t>Lidocaine in Saliva by LC-MS/MS</t>
  </si>
  <si>
    <t>Green Tea Metabolite Profiling by LC-MS</t>
  </si>
  <si>
    <t>Coffee Metabolite Profiling by LC-MS</t>
  </si>
  <si>
    <t>Human Urine Metabolite Profiling by LC-MS</t>
  </si>
  <si>
    <t>Vitamins in Fruit Juice by Fast LC-MS</t>
  </si>
  <si>
    <t>β-Blockers by LC-MS/MS</t>
  </si>
  <si>
    <t>Non-Steroidal Anti Inflammatory Drugs by LC-MS/MS</t>
  </si>
  <si>
    <t>Steroid Hormones (Endogenous) by LC-MS/MS</t>
  </si>
  <si>
    <t>Lincosamide Antibiotics</t>
  </si>
  <si>
    <t>Ciprofibrate from Human Plasma by LC-MS/MS</t>
  </si>
  <si>
    <t>Cortisol in Urine by LC-MS/MS</t>
  </si>
  <si>
    <t>Prednisolone, Prednisone, Cortisol, Cortisone in Serum by LC-MS/MS</t>
  </si>
  <si>
    <t>mGLUR5 PET tracer by Radio HPLC Analysis</t>
  </si>
  <si>
    <t>DOTATATE and Octreotide</t>
  </si>
  <si>
    <t>Avenacins</t>
  </si>
  <si>
    <t>Hippuric acid</t>
  </si>
  <si>
    <t>Insulins</t>
  </si>
  <si>
    <t>Organic Acids (II)</t>
  </si>
  <si>
    <t>Tocopherols</t>
  </si>
  <si>
    <t>Amino Acids and Biogenic Amines in Wine and Beer</t>
  </si>
  <si>
    <t>Flavonoids</t>
  </si>
  <si>
    <t>Garlic Analysis (I)</t>
  </si>
  <si>
    <t>Garlic Analysis (II)</t>
  </si>
  <si>
    <t>Annatto</t>
  </si>
  <si>
    <t>Flavone and Dibucaine</t>
  </si>
  <si>
    <t>Malachite Green</t>
  </si>
  <si>
    <t>Ochratoxin A</t>
  </si>
  <si>
    <t>Herbicide - Benfluralin</t>
  </si>
  <si>
    <t>Herbicide - Trifluralin</t>
  </si>
  <si>
    <t>Illegal Dyes in Spices</t>
  </si>
  <si>
    <t>Vitamins - Water Soluble (Gradient 2)</t>
  </si>
  <si>
    <t>Vitamins - Water Soluble (Gradient 1)</t>
  </si>
  <si>
    <t>Additives and Intense Sweeteners</t>
  </si>
  <si>
    <t>Artificial Food Colours</t>
  </si>
  <si>
    <t>Isoflavones</t>
  </si>
  <si>
    <t>Vitamins - Water Soluble (Isocratic 2)</t>
  </si>
  <si>
    <t>Vitamins - Water Soluble (Isocratic 1)</t>
  </si>
  <si>
    <t>Whey Protein from Whole Milk</t>
  </si>
  <si>
    <t>Water Soluble Artificial Colours</t>
  </si>
  <si>
    <t>Pesticides in Water</t>
  </si>
  <si>
    <t>Phenolic Acids</t>
  </si>
  <si>
    <t>Preservatives (II)</t>
  </si>
  <si>
    <t>Nitrofuran Metabolites by LC-MS/MS</t>
  </si>
  <si>
    <t>250 Pesticides by LC-MS/MS</t>
  </si>
  <si>
    <t>Phenolic Compounds in Ground Water and Landfill Leachates</t>
  </si>
  <si>
    <t>Porphyrins in Oral Bacteria by LC-MS/MS</t>
  </si>
  <si>
    <t>Hepcidin-25 and Truncated Isoforms by LC-MS/MS</t>
  </si>
  <si>
    <t>Formoterol from Human Plasma by LC-MS/MS</t>
  </si>
  <si>
    <t>Clopidogrel and Photodegradation Products</t>
  </si>
  <si>
    <t>300 Pesticides by LC-MS/MS</t>
  </si>
  <si>
    <t>Cefquinome by LC-MS</t>
  </si>
  <si>
    <t>Artemisinin</t>
  </si>
  <si>
    <t>Brompheniramine Maleate</t>
  </si>
  <si>
    <t>Benzo(a)pyrene-7,8-quinone Derived Deoxynucleotide DNA Adduct</t>
  </si>
  <si>
    <t>Paralytic Shellfish Poisoning (PSP) Toxins</t>
  </si>
  <si>
    <t>Antihistamines and Expectorants</t>
  </si>
  <si>
    <t>Catecholamines from Urine</t>
  </si>
  <si>
    <t>Catecholamines from Plasma</t>
  </si>
  <si>
    <t>Local Anaesthetics</t>
  </si>
  <si>
    <t>Maleic and Fumaric Acid</t>
  </si>
  <si>
    <t>Nitroanilines (I)</t>
  </si>
  <si>
    <t>Nitroanilines (II)</t>
  </si>
  <si>
    <t>Prostaglandins using LC-MS/MS</t>
  </si>
  <si>
    <t>Cyclosporin Mixture</t>
  </si>
  <si>
    <t>Telithromycin Analysis</t>
  </si>
  <si>
    <t>Terfenadine and Fexofenadine in Rat Plasma</t>
  </si>
  <si>
    <t>Testosterone</t>
  </si>
  <si>
    <t>Statin - Atorvastin</t>
  </si>
  <si>
    <t>Statin - Fluvastatin</t>
  </si>
  <si>
    <t>Statin - Pravastatin</t>
  </si>
  <si>
    <t>Statin - Simvastatin</t>
  </si>
  <si>
    <t>Insulin Analogues in Clinical and Post-Mortem Analyses</t>
  </si>
  <si>
    <t>Lapatinib Anticancer Drug in Human Plasma by LC-MS/MS</t>
  </si>
  <si>
    <t>Brazilian Red Propolis Biomarkers by LC-FTMS</t>
  </si>
  <si>
    <t>Itraconazole and Hydroxyitraconazole in Human Whole Blood by LC-MS/MS</t>
  </si>
  <si>
    <t>Tocopherols Mixture Separation</t>
  </si>
  <si>
    <t>Phosphatidylethanol Biomarker Analysis by UHPLC-MS/MS</t>
  </si>
  <si>
    <t>Statin Mixture</t>
  </si>
  <si>
    <t>Amino Acids Derivitised with Dabsyl Chloride</t>
  </si>
  <si>
    <t>Peptides - Selectivity Changes with Bonded Phase and Mobile Phase</t>
  </si>
  <si>
    <t>Psychoactive Substances in 'Synthacaine' by LC-UV</t>
  </si>
  <si>
    <t>Ranitidine Hydrochloride and Related Impurities</t>
  </si>
  <si>
    <t>Angiotensin II Receptors Antagonists by LC-UV</t>
  </si>
  <si>
    <t>Antiretrovirals in Human Mononuclear Cell Extracts by LC-MS/MS</t>
  </si>
  <si>
    <t>Biomarker for Niemann-Pick Type C1 Disease by LC-MS/MS</t>
  </si>
  <si>
    <t>Biomarker Analysis for Gaucher Disease by LC-MS/MS</t>
  </si>
  <si>
    <t>Cathinone Psychoactive Substances by LC-UV and LC-Amperometry</t>
  </si>
  <si>
    <t>Proanthocyanidins from Cinnamon Bark Extract</t>
  </si>
  <si>
    <t>Caffeoylquinic and Dicaffeoylquinic Acids</t>
  </si>
  <si>
    <t>Amino Acid Profile of Edible Stink Bugs by LC-MS</t>
  </si>
  <si>
    <t>Ginsenosides from Chinese Medicine by UHPLC-MS/MS</t>
  </si>
  <si>
    <t>Clausena Excavate - Semi-preparative HPLC of Methanolic Leaf Extract</t>
  </si>
  <si>
    <t>Triple API Pharmaceutical and Related Substances using Ultra Resolution</t>
  </si>
  <si>
    <t>Non-Steroidal Anti-Inflammatory Drugs (III)</t>
  </si>
  <si>
    <t>Paracetamol and Related Substances - Phase Selectivity</t>
  </si>
  <si>
    <t>Didanosine</t>
  </si>
  <si>
    <t>Entacapone</t>
  </si>
  <si>
    <t>Epanolol</t>
  </si>
  <si>
    <t>Epinastine</t>
  </si>
  <si>
    <t>Flurbiprofen and Related Substances</t>
  </si>
  <si>
    <t>Galanthamine</t>
  </si>
  <si>
    <t>Organotin Compounds</t>
  </si>
  <si>
    <t>Oxymetazoline in Nasal Spray Formulation</t>
  </si>
  <si>
    <t>Paclitaxel</t>
  </si>
  <si>
    <t>Tetracyclines</t>
  </si>
  <si>
    <t>Naphthalenes (Substituted)</t>
  </si>
  <si>
    <t>Sotalol</t>
  </si>
  <si>
    <t>Proton Pump Inhibitors (PPIs)</t>
  </si>
  <si>
    <t>Pilocarpine</t>
  </si>
  <si>
    <t>Protein test mix</t>
  </si>
  <si>
    <t>Polyamines</t>
  </si>
  <si>
    <t>Carglumic Acid in Human Plasma by LC-MS/MS</t>
  </si>
  <si>
    <t>Andrographis Paniculata Fingerprint Profile by RRLC-TOF/MS</t>
  </si>
  <si>
    <t>Gliotoxin from Aspergillus Fumigatus Liquid Culture</t>
  </si>
  <si>
    <t>Phenolic Compounds from Red Grape Seed Extracts</t>
  </si>
  <si>
    <t>Bufotenine Extract from Rhinella jimi Toad Skin Secretions</t>
  </si>
  <si>
    <t>Lurbinectedin in Plasma by LC-MS/MS</t>
  </si>
  <si>
    <t>Paeonia Lactiflora Extract HPLC Fingerprint</t>
  </si>
  <si>
    <t>Decarboxylation of Sirohaem by Sirohaem Decarboxylase</t>
  </si>
  <si>
    <t>Recombinant hGMCSF Purified from Escherichia Coli</t>
  </si>
  <si>
    <t>Glyphosate and Related Compounds as FMOC Derivatives (Gradient)</t>
  </si>
  <si>
    <t>Glyphosate and Related Compounds as FMOC Derivatives (Isocratic)</t>
  </si>
  <si>
    <t>Neurotransmitters and Metabolites from Rat Brain by LC-MS/MS</t>
  </si>
  <si>
    <t>Amino Acids Enantiomer Separation of Seawater Samples</t>
  </si>
  <si>
    <t>Paroxetine and Desfluoro Analogue</t>
  </si>
  <si>
    <t>Polyethylene Glycol 1000</t>
  </si>
  <si>
    <t>Catecholamine Analysis (II)</t>
  </si>
  <si>
    <t>Tricyclic Antidepressants</t>
  </si>
  <si>
    <t>Peptide Test Mix</t>
  </si>
  <si>
    <t>OTC Gastric Drugs</t>
  </si>
  <si>
    <t>Catechins</t>
  </si>
  <si>
    <t>Antihistamines and Expectorants - Mobile Phase Effects</t>
  </si>
  <si>
    <t>Parotoid Macrogland Secretions from South American Toads</t>
  </si>
  <si>
    <t>Metabolomic Analysis of Extracted Jurkat T Cells by LC-HRMS</t>
  </si>
  <si>
    <t>Peptides - Varying pH</t>
  </si>
  <si>
    <t>Ibuprofen and Related Impurities</t>
  </si>
  <si>
    <t>Plant Hormones Involved in Abiotic Stresses</t>
  </si>
  <si>
    <t>Sugars - Lactulose</t>
  </si>
  <si>
    <t>Sugars Separation</t>
  </si>
  <si>
    <t>Catecholamines and their Metabolites in urine by LC-MS/MS</t>
  </si>
  <si>
    <t>Neonicotinoids in Honey by LC-MS/MS</t>
  </si>
  <si>
    <t>Toxins from Amanita Phalloides Mushrooms by LC-HRMS</t>
  </si>
  <si>
    <t>1,25-Dihydroxyvitamins D2 and D3 in Serum by LC-MS/MS</t>
  </si>
  <si>
    <t>Metabolomics and Biochemical Genetics - Acylglycines</t>
  </si>
  <si>
    <t>Rifamycin Anti-tubercular Antibiotics in Human Plasma</t>
  </si>
  <si>
    <t>Metabolomics - C6 &amp; C7 Hydroxy and Dicarboxylic Acids</t>
  </si>
  <si>
    <t>Metabolomics - C4 &amp; C5 Hydroxy and Dicarboxylic Acids</t>
  </si>
  <si>
    <t>Metabolomics - C4 Hydroxy Acids</t>
  </si>
  <si>
    <t>Metabolomic Biomarker in Ethylmalonic Encephalopathy</t>
  </si>
  <si>
    <t>Drugs of Abuse Screen in Urine by LC-MS/MS</t>
  </si>
  <si>
    <t>Sugars - Cola Vs Diet Cola</t>
  </si>
  <si>
    <t>Sugars - Orange Juice</t>
  </si>
  <si>
    <t>Stability Indicating Method for HIV Infection Treatment</t>
  </si>
  <si>
    <t>β-Antagonists and Diuretics</t>
  </si>
  <si>
    <t>β-Blockers at High pH</t>
  </si>
  <si>
    <t>USP Monograph - 17α-Ethinylestradiol</t>
  </si>
  <si>
    <t>β-Blockers at High pH - Fast Analysis</t>
  </si>
  <si>
    <t xml:space="preserve">β-Blockers </t>
  </si>
  <si>
    <r>
      <t xml:space="preserve">Lipid Classes from </t>
    </r>
    <r>
      <rPr>
        <i/>
        <sz val="11"/>
        <color rgb="FF0D362E"/>
        <rFont val="Arial"/>
        <family val="2"/>
      </rPr>
      <t>Drosophilia Melanogaster</t>
    </r>
  </si>
  <si>
    <r>
      <t>Amino Acids in Peas (</t>
    </r>
    <r>
      <rPr>
        <i/>
        <sz val="11"/>
        <color rgb="FF0D362E"/>
        <rFont val="Arial"/>
        <family val="2"/>
      </rPr>
      <t>Pisum Sativum</t>
    </r>
    <r>
      <rPr>
        <sz val="11"/>
        <color rgb="FF0D362E"/>
        <rFont val="Arial"/>
        <family val="2"/>
      </rPr>
      <t>) by HPLC-HRAM-MS</t>
    </r>
  </si>
  <si>
    <r>
      <rPr>
        <vertAlign val="superscript"/>
        <sz val="11"/>
        <color rgb="FF0D362E"/>
        <rFont val="Arial"/>
        <family val="2"/>
      </rPr>
      <t>68</t>
    </r>
    <r>
      <rPr>
        <sz val="11"/>
        <color rgb="FF0D362E"/>
        <rFont val="Arial"/>
        <family val="2"/>
      </rPr>
      <t>Ga-DOTATATE PET Tracer by LC-MS/MS</t>
    </r>
  </si>
  <si>
    <r>
      <rPr>
        <vertAlign val="superscript"/>
        <sz val="11"/>
        <color rgb="FF0D362E"/>
        <rFont val="Arial"/>
        <family val="2"/>
      </rPr>
      <t>68</t>
    </r>
    <r>
      <rPr>
        <sz val="11"/>
        <color rgb="FF0D362E"/>
        <rFont val="Arial"/>
        <family val="2"/>
      </rPr>
      <t>Ga-DOTATATE QC Analysis by Radiometric Detection</t>
    </r>
  </si>
  <si>
    <r>
      <t xml:space="preserve">Anthocyanins from </t>
    </r>
    <r>
      <rPr>
        <i/>
        <sz val="11"/>
        <color rgb="FF0D362E"/>
        <rFont val="Arial"/>
        <family val="2"/>
      </rPr>
      <t>Sambucus Nigra</t>
    </r>
    <r>
      <rPr>
        <sz val="11"/>
        <color rgb="FF0D362E"/>
        <rFont val="Arial"/>
        <family val="2"/>
      </rPr>
      <t xml:space="preserve"> (Elderberry)</t>
    </r>
  </si>
  <si>
    <r>
      <t>Ethanol Extract from Seed Cover (</t>
    </r>
    <r>
      <rPr>
        <i/>
        <sz val="11"/>
        <color rgb="FF0D362E"/>
        <rFont val="Arial"/>
        <family val="2"/>
      </rPr>
      <t>Acacia Farnesiana</t>
    </r>
    <r>
      <rPr>
        <sz val="11"/>
        <color rgb="FF0D362E"/>
        <rFont val="Arial"/>
        <family val="2"/>
      </rPr>
      <t>)</t>
    </r>
  </si>
  <si>
    <r>
      <t>Phenols in Purple Coneflower (</t>
    </r>
    <r>
      <rPr>
        <i/>
        <sz val="11"/>
        <color rgb="FF0D362E"/>
        <rFont val="Arial"/>
        <family val="2"/>
      </rPr>
      <t>Echinacea Purpurea</t>
    </r>
    <r>
      <rPr>
        <sz val="11"/>
        <color rgb="FF0D362E"/>
        <rFont val="Arial"/>
        <family val="2"/>
      </rPr>
      <t>)</t>
    </r>
  </si>
  <si>
    <r>
      <t>Methotrexate in K</t>
    </r>
    <r>
      <rPr>
        <vertAlign val="subscript"/>
        <sz val="11"/>
        <color rgb="FF0D362E"/>
        <rFont val="Arial"/>
        <family val="2"/>
      </rPr>
      <t>3</t>
    </r>
    <r>
      <rPr>
        <sz val="11"/>
        <color rgb="FF0D362E"/>
        <rFont val="Arial"/>
        <family val="2"/>
      </rPr>
      <t>EDTA Human Plasma by LC-MS/MS</t>
    </r>
  </si>
  <si>
    <t>Title</t>
  </si>
  <si>
    <t>Required buffer concentration</t>
  </si>
  <si>
    <t>Method Transfer</t>
  </si>
  <si>
    <t xml:space="preserve">Method Translation </t>
  </si>
  <si>
    <t>Transferred</t>
  </si>
  <si>
    <t>Technical Question?</t>
  </si>
  <si>
    <t>Feedback?</t>
  </si>
  <si>
    <t>Problems?</t>
  </si>
  <si>
    <t>More Information?</t>
  </si>
  <si>
    <t xml:space="preserve">Visit: </t>
  </si>
  <si>
    <t>www.ace-hplc.com</t>
  </si>
  <si>
    <t>info@ace-hplc.com</t>
  </si>
  <si>
    <t xml:space="preserve">Call: </t>
  </si>
  <si>
    <t xml:space="preserve">Email: </t>
  </si>
  <si>
    <t>ACE Novel Phases</t>
  </si>
  <si>
    <t>Application Guides</t>
  </si>
  <si>
    <t>ACE Application Note Database</t>
  </si>
  <si>
    <t>ACE C18-AR</t>
  </si>
  <si>
    <t>ACE C18-PFP</t>
  </si>
  <si>
    <t>ACE SuperC18</t>
  </si>
  <si>
    <t>ACE C18-Amide</t>
  </si>
  <si>
    <t>ACE CN-ES</t>
  </si>
  <si>
    <t>ACE UltraCore</t>
  </si>
  <si>
    <t>Stationary phase</t>
  </si>
  <si>
    <t>Blurb</t>
  </si>
  <si>
    <t>Brochure request</t>
  </si>
  <si>
    <t>The ACE C18-AR provides alternative selectivity to standard C18 stationary phases, due to its unique integral phenyl functionality. This phase is ideal for hydrophobic and aromatic compounds.</t>
  </si>
  <si>
    <t>To request your free ACE Method Development Kit (MDK) brochure, email info@ace-hplc.com</t>
  </si>
  <si>
    <t xml:space="preserve">To request your free ACE C18-AR brochure, email               </t>
  </si>
  <si>
    <t xml:space="preserve">To request your free ACE C18-PFP brochure, email                    </t>
  </si>
  <si>
    <t xml:space="preserve">To request your free ACE SuperC18 brochure, email           </t>
  </si>
  <si>
    <t xml:space="preserve">To request your free ACE C18-Amide brochure, email        </t>
  </si>
  <si>
    <t xml:space="preserve">To request your free ACE CN-ES brochure, email           </t>
  </si>
  <si>
    <t xml:space="preserve">To request your free ACE UltraCore brochure, email             </t>
  </si>
  <si>
    <t>All Applications Guide</t>
  </si>
  <si>
    <t xml:space="preserve">Advanced Chromatography Technologies Limited have published a new Clinical, Forensic and Bioanalysis LC and LC-MS Applications Guide. This new guide brings together over 100 of the latest and hottest LC and LC-MS related applications, covering over 500 analytes including drugs of abuse, thyroid hormones, catecholamiens, alcohol biomarkers, disease biomarkers, 25-hydroxy vitamin D, oxysterols, defensins and hydroxychloroquine. </t>
  </si>
  <si>
    <t>Request your free copy today</t>
  </si>
  <si>
    <t>To preorder your free copy</t>
  </si>
  <si>
    <t>There are various methods to contact ACE shown below. If there are any technical questions or problems, let us know by clicking on the links below.</t>
  </si>
  <si>
    <t>Clinical, Forensic and Bioanalysis Applications</t>
  </si>
  <si>
    <t>Food and Beverage Applications</t>
  </si>
  <si>
    <t xml:space="preserve">The ACE C18-PFP combines C18 and PFP mechanisms of separation to resolve mixtures not readily possible with either phase alone. </t>
  </si>
  <si>
    <t xml:space="preserve">The ACE C18-Amide is ideal for the increased retention of polar species, with alternative selectivity provided by the amide group and C18 alkyl chain. </t>
  </si>
  <si>
    <t xml:space="preserve">The ACE CN-ES is ideal for the retention of both polar and non polar analytes, with strong hydrophobic and dipole-dipole interactions. The extended alkyl spacer enables enhanced stability not provided by traditional Cyano phases. </t>
  </si>
  <si>
    <t>The ACE UltraCore range contains two solid core bonded phases; SuperC18 and SuperPhenyHexyl, both possessing enhanced stability under alkali pH conditions. The recommended pH range is between 1.5-11.0. The ultra-inert monodispersed solid core particles provide high efficiency with low back pressures.</t>
  </si>
  <si>
    <t xml:space="preserve">The ACE column range is used in a multitude of sectors, such as from clinical to environmental. The Application Guides below contain some specific market sector applications, and the full application collection. </t>
  </si>
  <si>
    <t>HPLC Troubleshooting Guide</t>
  </si>
  <si>
    <t xml:space="preserve">Coming soon - This guide provides useful hints and tips to achieve good chromatography in HILIC. It also provides a step by step guide to HILIC method development with worked examples. </t>
  </si>
  <si>
    <t>A Guide to HILIC Method Development</t>
  </si>
  <si>
    <t>A Guide to Method Translation</t>
  </si>
  <si>
    <t>Coming soon - This guide will consider the important aspects of method translation; the process of taking a method from one column format to another whilst maintaining chromatographic results.</t>
  </si>
  <si>
    <t>A Guide to the Analysis and Purification of Proteins and Peptides by Reversed-Phase HPLC</t>
  </si>
  <si>
    <t>A Guide to HPLC and LC-MS buffer Selection</t>
  </si>
  <si>
    <t>This guide, written by John Dolan, considers the importance of using buffers, including the need to control pH, potential solubility issues, buffer preparation and any precautions necessary.</t>
  </si>
  <si>
    <t>This guide, written by John Dolan, contains common troubleshooting problems, including peak shape, ghost peaks, column backpressure, column care and the cause of retention time variations.</t>
  </si>
  <si>
    <t>This guide, written by David Carr, helps the chromatographer with key chromatographic concepts for the analysis and purification of proteins and peptides, including the retention mechanisms employed, peptide mapping, protein/peptide purification and proteomics.</t>
  </si>
  <si>
    <t>Run Time</t>
  </si>
  <si>
    <t>New Run Time</t>
  </si>
  <si>
    <t>bar</t>
  </si>
  <si>
    <t>Solvent Use</t>
  </si>
  <si>
    <t>%</t>
  </si>
  <si>
    <t>Column Porosity</t>
  </si>
  <si>
    <t xml:space="preserve">Column Porosity </t>
  </si>
  <si>
    <t>Disclaimer</t>
  </si>
  <si>
    <t>Contact Us / Feedback</t>
  </si>
  <si>
    <r>
      <t>The ACE SuperC18 exploits selectivity at low, intermediate and high pH, with a recommended pH range of 1.5-11.5. The unique Encapsulated Bonding Technology (EBT</t>
    </r>
    <r>
      <rPr>
        <sz val="11"/>
        <color rgb="FF0D362E"/>
        <rFont val="Calibri"/>
        <family val="2"/>
        <scheme val="minor"/>
      </rPr>
      <t xml:space="preserve">) increases ligand coverage and eliminates the effect of silanophilic interactions, whilst providing superior column life expectancy. </t>
    </r>
  </si>
  <si>
    <r>
      <t>ACE NH</t>
    </r>
    <r>
      <rPr>
        <vertAlign val="subscript"/>
        <sz val="11"/>
        <color rgb="FF0D362E"/>
        <rFont val="Calibri"/>
        <family val="2"/>
      </rPr>
      <t>₂</t>
    </r>
  </si>
  <si>
    <t xml:space="preserve">To request your free ACE NH₂ brochure, email             </t>
  </si>
  <si>
    <t>The ACE NH₂ is based on a proprietary bonding technology which provides high robustness and excellent column lifetimes. This phase is ideal for the analysis of sugars.</t>
  </si>
  <si>
    <t>Mobile Phase Quantity Estimation</t>
  </si>
  <si>
    <t xml:space="preserve">This Excel spreadsheet tool is provided 'as is'. All users do so at their own risk and without any acceptance of liability by ACT Ltd for damages, incorrect information or any regulatory body implications. Use of this spreadsheet tool indicates acceptance of these conditions. </t>
  </si>
  <si>
    <t>AN4180</t>
  </si>
  <si>
    <t>Tyrosine, Tryptophan and Tramadol by HPLC with Fluorescence Detection</t>
  </si>
  <si>
    <t>AN4190</t>
  </si>
  <si>
    <t>AN4200</t>
  </si>
  <si>
    <t>Phenelzine in Human Plasma by LC-MS/MS</t>
  </si>
  <si>
    <t>AN4210</t>
  </si>
  <si>
    <t>Combined Hypertension Therapy Drugs</t>
  </si>
  <si>
    <t>AN4220</t>
  </si>
  <si>
    <t>MDMA (Ecstasy) and PMA (Dr Death) Separation</t>
  </si>
  <si>
    <t>AN4230</t>
  </si>
  <si>
    <t>Propolis Phenolic Acids Applied to Human Skin</t>
  </si>
  <si>
    <t>AN4240</t>
  </si>
  <si>
    <t>AN4250</t>
  </si>
  <si>
    <t>Fingerprinting of Cuscuta Chinensis Flavonoids</t>
  </si>
  <si>
    <t>AN4260</t>
  </si>
  <si>
    <t>Ginseng Extract</t>
  </si>
  <si>
    <t>AN4270</t>
  </si>
  <si>
    <t>Echinacea</t>
  </si>
  <si>
    <t>AN4280</t>
  </si>
  <si>
    <t>Green Tea Extract</t>
  </si>
  <si>
    <t>AN4290</t>
  </si>
  <si>
    <t xml:space="preserve">Antihistamines - Fast Analysis </t>
  </si>
  <si>
    <t>AN4300</t>
  </si>
  <si>
    <t>St John's Wort</t>
  </si>
  <si>
    <t>AN4310</t>
  </si>
  <si>
    <t>Sugars - Maple Syrup</t>
  </si>
  <si>
    <t>AN4320</t>
  </si>
  <si>
    <t>Sugars - Disaccharides</t>
  </si>
  <si>
    <t>AN4330</t>
  </si>
  <si>
    <t>Sugars - Monosaccharides</t>
  </si>
  <si>
    <t>AN4340</t>
  </si>
  <si>
    <t>AN4350</t>
  </si>
  <si>
    <t>Pravastatin in Cell Lysate Samples by LC-MS/MS</t>
  </si>
  <si>
    <t>AN4360</t>
  </si>
  <si>
    <t>Statins in Lactones and Hydroxy Acid Forms by HPLC-UV</t>
  </si>
  <si>
    <t>AN4370</t>
  </si>
  <si>
    <t>Sunscreen Agents</t>
  </si>
  <si>
    <t>AN4380</t>
  </si>
  <si>
    <t>Antimycins from Marine Sponge Streptomyces Sp. by LC-HRMS</t>
  </si>
  <si>
    <t>AN4390</t>
  </si>
  <si>
    <t>Natural and Artificial Vanilla Flavourings</t>
  </si>
  <si>
    <t>AN4400</t>
  </si>
  <si>
    <t>Amoxicillin Metabolites in Human Liver Microsomes</t>
  </si>
  <si>
    <t>AN4410</t>
  </si>
  <si>
    <t>Free Amino Acids in Extracellular Matrix</t>
  </si>
  <si>
    <t>AN4420</t>
  </si>
  <si>
    <t>Paracetamol and Related Substances - Column Screening Approach</t>
  </si>
  <si>
    <t>AN4430</t>
  </si>
  <si>
    <t>AN4440</t>
  </si>
  <si>
    <t>Polygalae Radix Profiling by Online PWWE-TFC-LC-MS/MS</t>
  </si>
  <si>
    <t>AN4450</t>
  </si>
  <si>
    <t>Monophosphate Nucleotides</t>
  </si>
  <si>
    <t>AN4460</t>
  </si>
  <si>
    <t>AN4470</t>
  </si>
  <si>
    <t>Cystatin C in Human Urine using Ion Pairing HPLC</t>
  </si>
  <si>
    <t>AN4480</t>
  </si>
  <si>
    <t>Cannabinoid Receptor Type 2 Radiotracers (Thiophene-Based)</t>
  </si>
  <si>
    <t>AN4490</t>
  </si>
  <si>
    <t>Ginkgolides and Bilobalide in Ginkgo Leaf Extract</t>
  </si>
  <si>
    <t>AN4500</t>
  </si>
  <si>
    <t>Reserpine by LC-UV and LC-MS</t>
  </si>
  <si>
    <t>AN4510</t>
  </si>
  <si>
    <t>Neomycin and Sulfacetamide Separation</t>
  </si>
  <si>
    <t>AN4520</t>
  </si>
  <si>
    <t>Methylmalonic Acid and Succinic Acid using HILIC Mode</t>
  </si>
  <si>
    <t>AN4530</t>
  </si>
  <si>
    <t>β-Blockers using HILIC Mode</t>
  </si>
  <si>
    <t>AN4540</t>
  </si>
  <si>
    <t>Caffeine and Related Compounds using HILIC Mode</t>
  </si>
  <si>
    <t>AN4550</t>
  </si>
  <si>
    <t>Adenine and Nucleosides using HILIC-MS Mode</t>
  </si>
  <si>
    <t>AN4560</t>
  </si>
  <si>
    <t>Nitrogenous Bases and Nucleosides using HILIC-MS Mode</t>
  </si>
  <si>
    <t>AN4570</t>
  </si>
  <si>
    <t>Creatine and Metabolite Creatinine using HILIC Mode</t>
  </si>
  <si>
    <t>AN4580</t>
  </si>
  <si>
    <t>Enhanced Selectivity Differences on the ACE HILIC Range</t>
  </si>
  <si>
    <t>AN4590</t>
  </si>
  <si>
    <t>Comparing Selectivity in HILIC and RPLC Modes with the Same Sample Set</t>
  </si>
  <si>
    <t>AN4600</t>
  </si>
  <si>
    <t>Sorafenib Loaded Nanoparticles by LC-MS/MS</t>
  </si>
  <si>
    <t>AN4610</t>
  </si>
  <si>
    <t>Sulfadiazine and Trimethoprim in Injectable Formulation</t>
  </si>
  <si>
    <t>AN4620</t>
  </si>
  <si>
    <t>Chemical Variants of Vitamin B12 in Photosynthetic Microbes</t>
  </si>
  <si>
    <t>AN4630</t>
  </si>
  <si>
    <t>Cotinine in Fetal Plasma by LC-MS/MS</t>
  </si>
  <si>
    <t>AN4640</t>
  </si>
  <si>
    <t>Metomidate in Salmon Muscle Tissue by LC-MS/MS</t>
  </si>
  <si>
    <t>AN4650</t>
  </si>
  <si>
    <t>Rivaroxaban in Human Plasma by LC-MS/MS</t>
  </si>
  <si>
    <t>AN4660</t>
  </si>
  <si>
    <t>Tricaine Mesylate (MS222) in Salmon Muscle Tissue by LC-MS/MS</t>
  </si>
  <si>
    <t>AN4670</t>
  </si>
  <si>
    <t>Aventhramides from Oats by LC-MS/MS</t>
  </si>
  <si>
    <t>AN4680</t>
  </si>
  <si>
    <t>UHPLC Analysis of Tricyclic Antipressants</t>
  </si>
  <si>
    <t>AN4690</t>
  </si>
  <si>
    <t>Rapid Separation of Peptides</t>
  </si>
  <si>
    <t>AN4700</t>
  </si>
  <si>
    <t>DNPH Derivatised Carbonyls (EPA Method TO-11A Test Mix)</t>
  </si>
  <si>
    <t>AN4710</t>
  </si>
  <si>
    <t>DNPH Derivatised Carbonyls (CARB Method 1004 Test Mix)</t>
  </si>
  <si>
    <t>AN4720</t>
  </si>
  <si>
    <t>Isocratic Translation of Methoxybenzenes - HPLC to UHPLC</t>
  </si>
  <si>
    <t>AN4730</t>
  </si>
  <si>
    <t>Gradient Translation of NSAID - HPLC to UHPLC</t>
  </si>
  <si>
    <t>AN4740</t>
  </si>
  <si>
    <t>Aspirin and Related Substances (III)</t>
  </si>
  <si>
    <t>AN4750</t>
  </si>
  <si>
    <t>Paracetamol and Related Substances - Correcting for Column Volume</t>
  </si>
  <si>
    <t>AN4760</t>
  </si>
  <si>
    <t>Method Translation and Acceleration of Pharmaceutically Relevant Compounds</t>
  </si>
  <si>
    <t>AN4770</t>
  </si>
  <si>
    <t>Gold Monolayer-Protected Clusters by Capillary LC-MS</t>
  </si>
  <si>
    <t>i</t>
  </si>
  <si>
    <t>Snake Venom from Crotalus Durissus Terrificus</t>
  </si>
  <si>
    <t>[14C]Pomalidomide and Metabolites in Human Plasma and Urine</t>
  </si>
  <si>
    <t>17α-Methyltestosterone in Freshwater Tilapia Aquaculture</t>
  </si>
  <si>
    <t>Melittin Peptide from Bee Venom of Apis Mellifera</t>
  </si>
  <si>
    <t>St John's Wort (Hypericum Perforatum) Extract</t>
  </si>
  <si>
    <t>Buffer Calculator</t>
  </si>
  <si>
    <t>Dwell Volume Calculator</t>
  </si>
  <si>
    <t>Column Equilibration Calculator</t>
  </si>
  <si>
    <t>Tools</t>
  </si>
  <si>
    <t>Free Literature</t>
  </si>
  <si>
    <t>ACE LC Translator</t>
  </si>
  <si>
    <t>Flow Rate (scaled to linear velocity)</t>
  </si>
  <si>
    <t>Flow Rate (scaled to particle size)</t>
  </si>
  <si>
    <t>Isocratic</t>
  </si>
  <si>
    <t xml:space="preserve">Column Information </t>
  </si>
  <si>
    <t>Method</t>
  </si>
  <si>
    <t>What's This?</t>
  </si>
  <si>
    <r>
      <t>Particle Diameter (d</t>
    </r>
    <r>
      <rPr>
        <vertAlign val="subscript"/>
        <sz val="11"/>
        <color rgb="FF0D362E"/>
        <rFont val="Arial"/>
        <family val="2"/>
      </rPr>
      <t>P</t>
    </r>
    <r>
      <rPr>
        <sz val="11"/>
        <color rgb="FF0D362E"/>
        <rFont val="Arial"/>
        <family val="2"/>
      </rPr>
      <t>)</t>
    </r>
  </si>
  <si>
    <r>
      <t>L/d</t>
    </r>
    <r>
      <rPr>
        <vertAlign val="subscript"/>
        <sz val="11"/>
        <color rgb="FF0D362E"/>
        <rFont val="Arial"/>
        <family val="2"/>
      </rPr>
      <t>P</t>
    </r>
  </si>
  <si>
    <t>Suggested Re-equilibration Time</t>
  </si>
  <si>
    <t>Total run time</t>
  </si>
  <si>
    <t>Solvent use</t>
  </si>
  <si>
    <r>
      <rPr>
        <sz val="10"/>
        <color rgb="FFFF0000"/>
        <rFont val="Arial"/>
        <family val="2"/>
      </rPr>
      <t>**</t>
    </r>
    <r>
      <rPr>
        <sz val="10"/>
        <color rgb="FF0D362E"/>
        <rFont val="Arial"/>
        <family val="2"/>
      </rPr>
      <t>Please complete all input fields</t>
    </r>
    <r>
      <rPr>
        <sz val="10"/>
        <color rgb="FFFF0000"/>
        <rFont val="Arial"/>
        <family val="2"/>
      </rPr>
      <t>**</t>
    </r>
  </si>
  <si>
    <t>Estimated Backpressure</t>
  </si>
  <si>
    <t>Recorded Backpressure</t>
  </si>
  <si>
    <t>Estimated Run Time Difference</t>
  </si>
  <si>
    <t>Estimated Solvent Use Difference</t>
  </si>
  <si>
    <r>
      <t>Methods are frequently translated from one column format to another and among different brands and models of instruments (different system volumes, dwell volumes etc). In order to maintain chromatographic and method performance through the translation process, a number of method parameter changes are required, such as flow rate, injection volume and t</t>
    </r>
    <r>
      <rPr>
        <vertAlign val="subscript"/>
        <sz val="10"/>
        <color rgb="FF0D362E"/>
        <rFont val="Arial"/>
        <family val="2"/>
      </rPr>
      <t>G</t>
    </r>
    <r>
      <rPr>
        <sz val="10"/>
        <color rgb="FF0D362E"/>
        <rFont val="Arial"/>
        <family val="2"/>
      </rPr>
      <t>. Seperate tools for isocratic and gradient methods are included on this page. For details on how to determine system dwell volumes, please refer to the Dwell Volume tab.</t>
    </r>
  </si>
  <si>
    <t>Gradient:</t>
  </si>
  <si>
    <r>
      <t>Dwell Volume (V</t>
    </r>
    <r>
      <rPr>
        <b/>
        <vertAlign val="subscript"/>
        <sz val="11"/>
        <color rgb="FF0D362E"/>
        <rFont val="Arial"/>
        <family val="2"/>
      </rPr>
      <t>D</t>
    </r>
    <r>
      <rPr>
        <b/>
        <sz val="11"/>
        <color rgb="FF0D362E"/>
        <rFont val="Arial"/>
        <family val="2"/>
      </rPr>
      <t>)</t>
    </r>
  </si>
  <si>
    <r>
      <t>Measured t</t>
    </r>
    <r>
      <rPr>
        <vertAlign val="subscript"/>
        <sz val="11"/>
        <color rgb="FF0D362E"/>
        <rFont val="Arial"/>
        <family val="2"/>
      </rPr>
      <t>0</t>
    </r>
  </si>
  <si>
    <r>
      <t>The column void time (or dead volume), t</t>
    </r>
    <r>
      <rPr>
        <vertAlign val="subscript"/>
        <sz val="11"/>
        <color rgb="FF0D362E"/>
        <rFont val="Arial"/>
        <family val="2"/>
      </rPr>
      <t>0</t>
    </r>
    <r>
      <rPr>
        <sz val="11"/>
        <color rgb="FF0D362E"/>
        <rFont val="Arial"/>
        <family val="2"/>
      </rPr>
      <t>, can be measured by injecting an unretained analyte, such as water or uracil  in reversed phase chromatography, or toluene in HILIC mode. The retention time of an unretained analyte, the system dead volume and the flow rate can be used to estimate the column porosity.</t>
    </r>
  </si>
  <si>
    <r>
      <t>V</t>
    </r>
    <r>
      <rPr>
        <b/>
        <vertAlign val="subscript"/>
        <sz val="11"/>
        <color rgb="FF0D362E"/>
        <rFont val="Arial"/>
        <family val="2"/>
      </rPr>
      <t xml:space="preserve">M </t>
    </r>
  </si>
  <si>
    <t>The dwell volume (gradient delay volume) is the total volume of the LC system between the point where mobile phase solvents are mixed and the column inlet. It is important to determine the system dwell volume so that the most appropriate column dimensions are used on the system, and so that successful method transfer and translation can be achieved.  The dwell volume of a system can be determined by replacing the column with a zero dead volume connector (ZDV) and running the method below. The data can then be input into the calculator provided to calcuate the dwell volume. For more information, see ACE Knowledge Note AKN001.</t>
  </si>
  <si>
    <r>
      <t>The column volume (V</t>
    </r>
    <r>
      <rPr>
        <vertAlign val="subscript"/>
        <sz val="10"/>
        <color rgb="FF0D362E"/>
        <rFont val="Arial"/>
        <family val="2"/>
      </rPr>
      <t>M</t>
    </r>
    <r>
      <rPr>
        <sz val="10"/>
        <color rgb="FF0D362E"/>
        <rFont val="Arial"/>
        <family val="2"/>
      </rPr>
      <t>) is the internal volume of a column that is occupied by mobile phase. The porosity of LC column packing materials directly determines V</t>
    </r>
    <r>
      <rPr>
        <vertAlign val="subscript"/>
        <sz val="10"/>
        <color rgb="FF0D362E"/>
        <rFont val="Arial"/>
        <family val="2"/>
      </rPr>
      <t>M</t>
    </r>
    <r>
      <rPr>
        <sz val="10"/>
        <color rgb="FF0D362E"/>
        <rFont val="Arial"/>
        <family val="2"/>
      </rPr>
      <t xml:space="preserve"> and is therefore an important parameter to consider for the accurate translation of LC methods. Often a fixed value for the porosity is assumed when determining column volume. However, with increased availability of different particle morphologies, a wide range of column porosity values now exists. </t>
    </r>
  </si>
  <si>
    <t>Extra Column Volume</t>
  </si>
  <si>
    <r>
      <t>t</t>
    </r>
    <r>
      <rPr>
        <vertAlign val="subscript"/>
        <sz val="11"/>
        <color rgb="FF0D362E"/>
        <rFont val="Arial"/>
        <family val="2"/>
      </rPr>
      <t>R</t>
    </r>
    <r>
      <rPr>
        <sz val="11"/>
        <color rgb="FF0D362E"/>
        <rFont val="Arial"/>
        <family val="2"/>
      </rPr>
      <t xml:space="preserve"> (mins)</t>
    </r>
  </si>
  <si>
    <t>Column Details</t>
  </si>
  <si>
    <t>Recommended Equilibration Time</t>
  </si>
  <si>
    <t xml:space="preserve"> Recommended pH range</t>
  </si>
  <si>
    <t>density x %</t>
  </si>
  <si>
    <t>Amount of buffer required</t>
  </si>
  <si>
    <t>TFA (100%, density 1.489 g/mL)</t>
  </si>
  <si>
    <t>Glacial acetic acid (100%, density 1.049 g/mL)</t>
  </si>
  <si>
    <t>Phosphoric acid (85%, density 1.685 g/mL)</t>
  </si>
  <si>
    <t>Formic acid (100%, density 1.22 g/mL)</t>
  </si>
  <si>
    <r>
      <t xml:space="preserve">Ammonium hydroxide </t>
    </r>
    <r>
      <rPr>
        <u/>
        <sz val="11"/>
        <color rgb="FFBB9753"/>
        <rFont val="Calibri"/>
        <family val="2"/>
        <scheme val="minor"/>
      </rPr>
      <t>(35%, density 0.9 g/mL)</t>
    </r>
  </si>
  <si>
    <t>g or mL</t>
  </si>
  <si>
    <t xml:space="preserve">This new technical guide from Advanced Chromatography Technologies Limited brings together over 100 of the latest and hottest food and beverage LC and LC-MS related applications from chocolate analysis to pesticide analysis, from preservatives to vitamins and from steroids to caffeine, covering over 500 analytes. </t>
  </si>
  <si>
    <t>Total %</t>
  </si>
  <si>
    <t>Extra Column Volume Calculator</t>
  </si>
  <si>
    <t>Mobile Phase Consumption Calculator</t>
  </si>
  <si>
    <t xml:space="preserve">This tool has been developed to aid the practicing chromatographer to efficiently translate and transfer LC methods between different format columns and different LC systems. Also included are a set of useful tools for the calculation of everyday chromatographic and method parameters. </t>
  </si>
  <si>
    <t>The various tools can be accessed via the links below.</t>
  </si>
  <si>
    <t>Main Menu</t>
  </si>
  <si>
    <t>Top</t>
  </si>
  <si>
    <t xml:space="preserve">The ACE Complete Applications Guide covers more than 1600 analytes from Vitamins, Steroids, Catecholamines and Metanephrines to Organic Acids, Amino Acids and Sugars, along with extensive Screens for Drugs of Abuse and Pesticides. These methods include a variety of detection techniques such as UV, MS, RI, Fluorescence, Radiometric, ELSD and Corona CAD. </t>
  </si>
  <si>
    <t>AN4780</t>
  </si>
  <si>
    <t>AN4790</t>
  </si>
  <si>
    <t>AN4800</t>
  </si>
  <si>
    <t>AN4810</t>
  </si>
  <si>
    <t>AN4820</t>
  </si>
  <si>
    <t>AN4830</t>
  </si>
  <si>
    <t>AN4840</t>
  </si>
  <si>
    <t>AN4850</t>
  </si>
  <si>
    <t>AN4860</t>
  </si>
  <si>
    <t>AN4870</t>
  </si>
  <si>
    <t>AN4880</t>
  </si>
  <si>
    <t>AN4890</t>
  </si>
  <si>
    <t>Rapid Analysis of Cold and Flu Medicine Components</t>
  </si>
  <si>
    <t>Sterols from Marine Sponge Haliclona Simulans by LC-HRFTMS</t>
  </si>
  <si>
    <t>Amoxicillin USP: Assay</t>
  </si>
  <si>
    <t>Amoxicillin USP: Organic Impurities</t>
  </si>
  <si>
    <t>Antiseptics and preservatives</t>
  </si>
  <si>
    <t>Gradient Method Transfer – Aspirin and Related Substances</t>
  </si>
  <si>
    <t>Benzothiazole and Derivatives by LC-MS/MS</t>
  </si>
  <si>
    <t>Aromatic Urinary Diamines by UHPLC-APCI-MS/MS</t>
  </si>
  <si>
    <t>BP Monograph - Lactulose Solution and Related Substances</t>
  </si>
  <si>
    <t>Environmental Phenols by LC-MS/MS</t>
  </si>
  <si>
    <t>Oligocarbonates in lithium ion battery electrolyte by LC-IT-TOF-MS</t>
  </si>
  <si>
    <t>Sugars in Energy Drink</t>
  </si>
  <si>
    <t>Method transfer involves moving a method from one LC instrument to another, whilst keeping the column format constant. Isocratic analysis is simple with no method changes required. Gradient methods however, should be adjusted to account for any change in system dwell volume in order to ensure accurate method transfer. This tool automatically determines any correction required to ease method transfer. See the Dwell Volume tab for details of how to determine system dwell volume.</t>
  </si>
  <si>
    <t>Sample components are rarely simple neutral compounds - many contain ionisable species whose degree of ionisation require control using properly buffered mobile phases. Matching the pKa of the analyte of interest and the pH range of the buffer is key for obtaining good peak shape and reproducible chromatography. This tool features some of the most common LC buffers and their recommended buffering ranges.</t>
  </si>
  <si>
    <t>Pyrrolidine (100%, density 0.856 g/mL)</t>
  </si>
  <si>
    <t>*Register for Future Updates* - register to receive future updates to the ACE LC Translator</t>
  </si>
  <si>
    <t>To download the latest catalogue full of technical information alongside part numbers for all ACE columns: Click Here! ACE HPLC &amp; UHPLC Catalogue</t>
  </si>
  <si>
    <t>Further details along with brochures are available on the ACE website:</t>
  </si>
  <si>
    <r>
      <t>The extra column volume (ECV) is defined as the total system volume between the injector and detector (i.e. the internal volume of tubing, valves, autosampler components and flow cell etc.). The measured column dead time (t</t>
    </r>
    <r>
      <rPr>
        <vertAlign val="subscript"/>
        <sz val="10"/>
        <color rgb="FF0D362E"/>
        <rFont val="Arial"/>
        <family val="2"/>
      </rPr>
      <t>0</t>
    </r>
    <r>
      <rPr>
        <sz val="10"/>
        <color rgb="FF0D362E"/>
        <rFont val="Arial"/>
        <family val="2"/>
      </rPr>
      <t>), is a combined total of the column volume (V</t>
    </r>
    <r>
      <rPr>
        <vertAlign val="subscript"/>
        <sz val="10"/>
        <color rgb="FF0D362E"/>
        <rFont val="Arial"/>
        <family val="2"/>
      </rPr>
      <t>M</t>
    </r>
    <r>
      <rPr>
        <sz val="10"/>
        <color rgb="FF0D362E"/>
        <rFont val="Arial"/>
        <family val="2"/>
      </rPr>
      <t>) and the system ECV. When considering small format columns such as 50 x 2.1 mm (V</t>
    </r>
    <r>
      <rPr>
        <vertAlign val="subscript"/>
        <sz val="10"/>
        <color rgb="FF0D362E"/>
        <rFont val="Arial"/>
        <family val="2"/>
      </rPr>
      <t>M</t>
    </r>
    <r>
      <rPr>
        <sz val="10"/>
        <color rgb="FF0D362E"/>
        <rFont val="Arial"/>
        <family val="2"/>
      </rPr>
      <t xml:space="preserve"> = ~100 </t>
    </r>
    <r>
      <rPr>
        <sz val="10"/>
        <color rgb="FF0D362E"/>
        <rFont val="Calibri"/>
        <family val="2"/>
      </rPr>
      <t>µ</t>
    </r>
    <r>
      <rPr>
        <sz val="10"/>
        <color rgb="FF0D362E"/>
        <rFont val="Arial"/>
        <family val="2"/>
      </rPr>
      <t>L), ECV can potentially represent &gt;10-30% of the measured t</t>
    </r>
    <r>
      <rPr>
        <vertAlign val="subscript"/>
        <sz val="10"/>
        <color rgb="FF0D362E"/>
        <rFont val="Arial"/>
        <family val="2"/>
      </rPr>
      <t>0</t>
    </r>
    <r>
      <rPr>
        <sz val="10"/>
        <color rgb="FF0D362E"/>
        <rFont val="Arial"/>
        <family val="2"/>
      </rPr>
      <t xml:space="preserve"> value. To accurately calculate the column porosity, the contribution to t</t>
    </r>
    <r>
      <rPr>
        <vertAlign val="subscript"/>
        <sz val="10"/>
        <color rgb="FF0D362E"/>
        <rFont val="Arial"/>
        <family val="2"/>
      </rPr>
      <t>0</t>
    </r>
    <r>
      <rPr>
        <sz val="10"/>
        <color rgb="FF0D362E"/>
        <rFont val="Arial"/>
        <family val="2"/>
      </rPr>
      <t xml:space="preserve"> by the ECV is therefore subtracted. The system ECV is straightforward to estimate by installing a zero dead volume (ZDV) union in place of the column, and performing 6 duplicate injections of a 0.1% v/v acetone solution. The ECV is estimated from the retention time of the acetone peak (t</t>
    </r>
    <r>
      <rPr>
        <vertAlign val="subscript"/>
        <sz val="10"/>
        <color rgb="FF0D362E"/>
        <rFont val="Arial"/>
        <family val="2"/>
      </rPr>
      <t>R</t>
    </r>
    <r>
      <rPr>
        <sz val="10"/>
        <color rgb="FF0D362E"/>
        <rFont val="Arial"/>
        <family val="2"/>
      </rPr>
      <t>) and as long as the LC configuration is not changed need only be measured once for each LC system.</t>
    </r>
  </si>
  <si>
    <r>
      <t>To achieve reproducible gradient or isocratic chromatography, the column must be sufficiently equilibrated. The recommended number of column volumes of mobile phase for equilibration usually varies from 10 to 20 column volumes. For gradient analyses, an additional 1-3 V</t>
    </r>
    <r>
      <rPr>
        <vertAlign val="subscript"/>
        <sz val="10"/>
        <color rgb="FF0D362E"/>
        <rFont val="Arial"/>
        <family val="2"/>
      </rPr>
      <t>D</t>
    </r>
    <r>
      <rPr>
        <sz val="10"/>
        <color rgb="FF0D362E"/>
        <rFont val="Arial"/>
        <family val="2"/>
      </rPr>
      <t xml:space="preserve"> should be added to re-equilibrate to the initial gradient conditions. However, certain analysis modes (e.g. HILIC, ion exchange, ion-pairing separations, etc.) may require more column volumes to equilibrate. </t>
    </r>
  </si>
  <si>
    <t xml:space="preserve">When estimating the volume of mobile phase required for the analysis, it is also important to remember to fully equilibrate the column (10 to 20 column volumes). For calculations for gradient methods, the column equilibration time must be included in the gradient table. A 10% overage has been included in these calculations for both isocratic and gradient separations as contingency. </t>
  </si>
  <si>
    <t xml:space="preserve">Download from the Technical area of the ACE website </t>
  </si>
  <si>
    <t>Application Note#</t>
  </si>
  <si>
    <t>Column Porosity Calculator</t>
  </si>
  <si>
    <t>Experimental Determination of Column Porosity</t>
  </si>
  <si>
    <t xml:space="preserve">    Column Porosity Determination</t>
  </si>
  <si>
    <r>
      <t>Two approaches can be used to determine V</t>
    </r>
    <r>
      <rPr>
        <vertAlign val="subscript"/>
        <sz val="10"/>
        <color rgb="FF0D362E"/>
        <rFont val="Arial"/>
        <family val="2"/>
      </rPr>
      <t xml:space="preserve">M </t>
    </r>
    <r>
      <rPr>
        <sz val="10"/>
        <color rgb="FF0D362E"/>
        <rFont val="Arial"/>
        <family val="2"/>
      </rPr>
      <t>for method translation. Firsty, V</t>
    </r>
    <r>
      <rPr>
        <vertAlign val="subscript"/>
        <sz val="10"/>
        <color rgb="FF0D362E"/>
        <rFont val="Arial"/>
        <family val="2"/>
      </rPr>
      <t>M</t>
    </r>
    <r>
      <rPr>
        <sz val="10"/>
        <color rgb="FF0D362E"/>
        <rFont val="Arial"/>
        <family val="2"/>
      </rPr>
      <t xml:space="preserve"> can be estimated using a set value for porosity. For ACE columns, values of 0.63 for fully porous particles and 0.55 for UltraCore particles are suitable. Alternatively, V</t>
    </r>
    <r>
      <rPr>
        <vertAlign val="subscript"/>
        <sz val="10"/>
        <color rgb="FF0D362E"/>
        <rFont val="Arial"/>
        <family val="2"/>
      </rPr>
      <t>M</t>
    </r>
    <r>
      <rPr>
        <sz val="10"/>
        <color rgb="FF0D362E"/>
        <rFont val="Arial"/>
        <family val="2"/>
      </rPr>
      <t xml:space="preserve"> and porosity can be more accurately determined experimentally.</t>
    </r>
  </si>
  <si>
    <t>+44(0)1224 704 554</t>
  </si>
  <si>
    <t>ACE HILIC</t>
  </si>
  <si>
    <t xml:space="preserve">To request your free ACE HILIC brochure, email             </t>
  </si>
  <si>
    <t>The ACE HILIC MDK provides 3 HILIC column chemistries for polar retention specifically designed to provide alternative selectivity to each other in HILIC mode. The chemistries include: ACE HILIC-A (phase with acidic character), ACE HILIC-B (phase with basic character), ACE HILIC-N (phase with neutral character).</t>
  </si>
  <si>
    <t>(Up to 3 columns available for the price of 1)</t>
  </si>
  <si>
    <t>ACE Method Development Kits</t>
  </si>
  <si>
    <t xml:space="preserve">ACE Ultra-Inert HPLC and UHPLC columns have earned a well deserved reputation for delivering excellent efficiency, reproducibility and lifetime. Alongside traditional phases such as the C18, C8, C4, Phenyl, CN etc. are a range of novel selectivity phases, designed to provide solutions to tackle the toughest method development challenges. This page provides an overview of the ACE novel stationary phases and links to request brochures. The ACE range is also available in cost effective Method Development Kits (MDK) to maximise selectivity and improve the likelihood of separating difficult or closely related analytes in mixtures. </t>
  </si>
  <si>
    <r>
      <t xml:space="preserve">ACE Method Development Kits (MDK) </t>
    </r>
    <r>
      <rPr>
        <b/>
        <sz val="16"/>
        <color rgb="FFBB9753"/>
        <rFont val="Calibri"/>
        <family val="2"/>
      </rPr>
      <t xml:space="preserve">← </t>
    </r>
    <r>
      <rPr>
        <b/>
        <sz val="11.2"/>
        <color rgb="FFBB9753"/>
        <rFont val="Arial"/>
        <family val="2"/>
      </rPr>
      <t>Includes HILIC MDK</t>
    </r>
  </si>
  <si>
    <t>V1.4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</si>
</sst>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0.0000"/>
    <numFmt numFmtId="167" formatCode="\(#\ \µ\L\)"/>
    <numFmt numFmtId="168" formatCode="#0.00\ &quot;mins&quot;"/>
  </numFmts>
  <fonts count="69" x14ac:knownFonts="1">
    <font>
      <sz val="11"/>
      <color theme="1"/>
      <name val="Calibri"/>
      <family val="2"/>
      <scheme val="minor"/>
    </font>
    <font>
      <sz val="11"/>
      <color rgb="FFBB9753"/>
      <name val="Calibri"/>
      <family val="2"/>
      <scheme val="minor"/>
    </font>
    <font>
      <sz val="11"/>
      <color rgb="FFBB9753"/>
      <name val="Calibri"/>
      <family val="2"/>
    </font>
    <font>
      <sz val="12"/>
      <color rgb="FFBB9753"/>
      <name val="Calibri"/>
      <family val="2"/>
      <scheme val="minor"/>
    </font>
    <font>
      <vertAlign val="subscript"/>
      <sz val="11"/>
      <color rgb="FFBB9753"/>
      <name val="Calibri"/>
      <family val="2"/>
      <scheme val="minor"/>
    </font>
    <font>
      <b/>
      <sz val="20"/>
      <color rgb="FFBB9753"/>
      <name val="Arial"/>
      <family val="2"/>
    </font>
    <font>
      <u/>
      <sz val="11"/>
      <color theme="10"/>
      <name val="Calibri"/>
      <family val="2"/>
      <scheme val="minor"/>
    </font>
    <font>
      <sz val="11"/>
      <name val="Calibri"/>
      <family val="2"/>
      <scheme val="minor"/>
    </font>
    <font>
      <sz val="11"/>
      <color rgb="FFBB9753"/>
      <name val="Arial"/>
      <family val="2"/>
    </font>
    <font>
      <sz val="11"/>
      <color theme="1"/>
      <name val="Arial"/>
      <family val="2"/>
    </font>
    <font>
      <b/>
      <sz val="14"/>
      <color rgb="FFBB9753"/>
      <name val="Arial"/>
      <family val="2"/>
    </font>
    <font>
      <b/>
      <sz val="12"/>
      <color rgb="FFBB9753"/>
      <name val="Arial"/>
      <family val="2"/>
    </font>
    <font>
      <sz val="12"/>
      <color rgb="FFBB9753"/>
      <name val="Arial"/>
      <family val="2"/>
    </font>
    <font>
      <sz val="11"/>
      <color rgb="FFFF0000"/>
      <name val="Arial"/>
      <family val="2"/>
    </font>
    <font>
      <sz val="8"/>
      <color rgb="FFBB9753"/>
      <name val="Calibri"/>
      <family val="2"/>
      <scheme val="minor"/>
    </font>
    <font>
      <sz val="11"/>
      <color theme="0"/>
      <name val="Arial"/>
      <family val="2"/>
    </font>
    <font>
      <b/>
      <sz val="22"/>
      <color rgb="FF0D362E"/>
      <name val="Arial"/>
      <family val="2"/>
    </font>
    <font>
      <sz val="12"/>
      <color theme="1"/>
      <name val="Arial"/>
      <family val="2"/>
    </font>
    <font>
      <sz val="12"/>
      <color theme="1"/>
      <name val="Calibri"/>
      <family val="2"/>
      <scheme val="minor"/>
    </font>
    <font>
      <b/>
      <sz val="16"/>
      <color rgb="FFBB9753"/>
      <name val="Arial"/>
      <family val="2"/>
    </font>
    <font>
      <sz val="10"/>
      <color rgb="FF0D362E"/>
      <name val="Arial"/>
      <family val="2"/>
    </font>
    <font>
      <sz val="12"/>
      <color rgb="FF0D362E"/>
      <name val="Arial"/>
      <family val="2"/>
    </font>
    <font>
      <sz val="12"/>
      <color rgb="FF0D362E"/>
      <name val="Calibri"/>
      <family val="2"/>
      <scheme val="minor"/>
    </font>
    <font>
      <sz val="11"/>
      <color rgb="FF0D362E"/>
      <name val="Arial"/>
      <family val="2"/>
    </font>
    <font>
      <sz val="11"/>
      <color rgb="FF0D362E"/>
      <name val="Calibri"/>
      <family val="2"/>
      <scheme val="minor"/>
    </font>
    <font>
      <b/>
      <sz val="14"/>
      <color rgb="FF0D362E"/>
      <name val="Arial"/>
      <family val="2"/>
    </font>
    <font>
      <b/>
      <sz val="12"/>
      <color rgb="FF0D362E"/>
      <name val="Arial"/>
      <family val="2"/>
    </font>
    <font>
      <vertAlign val="subscript"/>
      <sz val="11"/>
      <color rgb="FF0D362E"/>
      <name val="Arial"/>
      <family val="2"/>
    </font>
    <font>
      <sz val="14"/>
      <color rgb="FFBB9753"/>
      <name val="Arial"/>
      <family val="2"/>
    </font>
    <font>
      <vertAlign val="subscript"/>
      <sz val="10"/>
      <color rgb="FF0D362E"/>
      <name val="Arial"/>
      <family val="2"/>
    </font>
    <font>
      <b/>
      <sz val="11"/>
      <color rgb="FF0D362E"/>
      <name val="Arial"/>
      <family val="2"/>
    </font>
    <font>
      <b/>
      <sz val="11"/>
      <color rgb="FF0D362E"/>
      <name val="Calibri"/>
      <family val="2"/>
      <scheme val="minor"/>
    </font>
    <font>
      <i/>
      <sz val="11"/>
      <color rgb="FF0D362E"/>
      <name val="Arial"/>
      <family val="2"/>
    </font>
    <font>
      <vertAlign val="superscript"/>
      <sz val="11"/>
      <color rgb="FF0D362E"/>
      <name val="Arial"/>
      <family val="2"/>
    </font>
    <font>
      <sz val="11"/>
      <color rgb="FF0D362E"/>
      <name val="Symbol"/>
      <family val="1"/>
      <charset val="2"/>
    </font>
    <font>
      <vertAlign val="subscript"/>
      <sz val="11"/>
      <color rgb="FF0D362E"/>
      <name val="Calibri"/>
      <family val="2"/>
    </font>
    <font>
      <i/>
      <sz val="11"/>
      <color theme="1"/>
      <name val="Calibri"/>
      <family val="2"/>
      <scheme val="minor"/>
    </font>
    <font>
      <i/>
      <sz val="11"/>
      <color rgb="FFBB9753"/>
      <name val="Calibri"/>
      <family val="2"/>
      <scheme val="minor"/>
    </font>
    <font>
      <sz val="14"/>
      <color rgb="FF0D362E"/>
      <name val="Arial"/>
      <family val="2"/>
    </font>
    <font>
      <b/>
      <sz val="16"/>
      <color rgb="FF0000FF"/>
      <name val="Arial"/>
      <family val="2"/>
    </font>
    <font>
      <b/>
      <sz val="16"/>
      <color rgb="FF0D362E"/>
      <name val="Arial"/>
      <family val="2"/>
    </font>
    <font>
      <b/>
      <sz val="28"/>
      <color rgb="FFBB9753"/>
      <name val="Arial"/>
      <family val="2"/>
    </font>
    <font>
      <sz val="7"/>
      <color rgb="FF0000FF"/>
      <name val="Arial"/>
      <family val="2"/>
    </font>
    <font>
      <sz val="11"/>
      <name val="Arial"/>
      <family val="2"/>
    </font>
    <font>
      <b/>
      <sz val="11"/>
      <color rgb="FFFF0000"/>
      <name val="Arial"/>
      <family val="2"/>
    </font>
    <font>
      <sz val="10"/>
      <color rgb="FFFF0000"/>
      <name val="Arial"/>
      <family val="2"/>
    </font>
    <font>
      <b/>
      <vertAlign val="subscript"/>
      <sz val="11"/>
      <color rgb="FF0D362E"/>
      <name val="Arial"/>
      <family val="2"/>
    </font>
    <font>
      <b/>
      <u/>
      <sz val="11"/>
      <color rgb="FF0D362E"/>
      <name val="Arial"/>
      <family val="2"/>
    </font>
    <font>
      <sz val="10"/>
      <color rgb="FF0D362E"/>
      <name val="Calibri"/>
      <family val="2"/>
    </font>
    <font>
      <u/>
      <sz val="11"/>
      <color rgb="FFBB9753"/>
      <name val="Calibri"/>
      <family val="2"/>
      <scheme val="minor"/>
    </font>
    <font>
      <sz val="12"/>
      <color rgb="FF0000FF"/>
      <name val="Arial"/>
      <family val="2"/>
    </font>
    <font>
      <sz val="11"/>
      <color rgb="FF0000FF"/>
      <name val="Calibri"/>
      <family val="2"/>
      <scheme val="minor"/>
    </font>
    <font>
      <b/>
      <sz val="11"/>
      <color rgb="FF0000FF"/>
      <name val="Calibri"/>
      <family val="2"/>
      <scheme val="minor"/>
    </font>
    <font>
      <b/>
      <sz val="11"/>
      <color rgb="FF0000FF"/>
      <name val="Arial"/>
      <family val="2"/>
    </font>
    <font>
      <b/>
      <sz val="11"/>
      <color theme="10"/>
      <name val="Arial"/>
      <family val="2"/>
    </font>
    <font>
      <u/>
      <sz val="12"/>
      <color rgb="FF0000FF"/>
      <name val="Arial"/>
      <family val="2"/>
    </font>
    <font>
      <u/>
      <sz val="12"/>
      <color theme="10"/>
      <name val="Arial"/>
      <family val="2"/>
    </font>
    <font>
      <sz val="12"/>
      <color theme="10"/>
      <name val="Arial"/>
      <family val="2"/>
    </font>
    <font>
      <sz val="11"/>
      <color rgb="FFC00000"/>
      <name val="Arial"/>
      <family val="2"/>
    </font>
    <font>
      <b/>
      <sz val="12"/>
      <color rgb="FF0000FF"/>
      <name val="Arial"/>
      <family val="2"/>
    </font>
    <font>
      <u/>
      <sz val="14"/>
      <color theme="10"/>
      <name val="Arial"/>
      <family val="2"/>
    </font>
    <font>
      <b/>
      <sz val="12"/>
      <color rgb="FF173A12"/>
      <name val="Arial"/>
      <family val="2"/>
    </font>
    <font>
      <b/>
      <sz val="11"/>
      <color rgb="FFBB9753"/>
      <name val="Arial"/>
      <family val="2"/>
    </font>
    <font>
      <u/>
      <sz val="14"/>
      <color theme="10"/>
      <name val="Calibri"/>
      <family val="2"/>
      <scheme val="minor"/>
    </font>
    <font>
      <u/>
      <sz val="14"/>
      <color rgb="FF0D362E"/>
      <name val="Calibri"/>
      <family val="2"/>
      <scheme val="minor"/>
    </font>
    <font>
      <b/>
      <u/>
      <sz val="12"/>
      <color rgb="FF0000FF"/>
      <name val="Arial"/>
      <family val="2"/>
    </font>
    <font>
      <b/>
      <sz val="16"/>
      <color rgb="FFBB9753"/>
      <name val="Calibri"/>
      <family val="2"/>
    </font>
    <font>
      <b/>
      <sz val="11.2"/>
      <color rgb="FFBB9753"/>
      <name val="Arial"/>
      <family val="2"/>
    </font>
    <font>
      <sz val="16"/>
      <color rgb="FFBB9753"/>
      <name val="Arial"/>
      <family val="2"/>
    </font>
  </fonts>
  <fills count="9">
    <fill>
      <patternFill patternType="none"/>
    </fill>
    <fill>
      <patternFill patternType="gray125"/>
    </fill>
    <fill>
      <patternFill patternType="solid">
        <fgColor rgb="FF0D362E"/>
        <bgColor indexed="64"/>
      </patternFill>
    </fill>
    <fill>
      <patternFill patternType="solid">
        <fgColor rgb="FFBB9753"/>
        <bgColor indexed="64"/>
      </patternFill>
    </fill>
    <fill>
      <patternFill patternType="solid">
        <fgColor theme="0"/>
        <bgColor indexed="64"/>
      </patternFill>
    </fill>
    <fill>
      <patternFill patternType="solid">
        <fgColor theme="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4.9989318521683403E-2"/>
        <bgColor indexed="64"/>
      </patternFill>
    </fill>
  </fills>
  <borders count="30">
    <border>
      <left/>
      <right/>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bottom/>
      <diagonal/>
    </border>
    <border>
      <left/>
      <right style="dotted">
        <color indexed="64"/>
      </right>
      <top/>
      <bottom/>
      <diagonal/>
    </border>
    <border>
      <left/>
      <right/>
      <top style="dotted">
        <color indexed="64"/>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medium">
        <color indexed="64"/>
      </right>
      <top style="dotted">
        <color indexed="64"/>
      </top>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style="medium">
        <color indexed="64"/>
      </bottom>
      <diagonal/>
    </border>
    <border>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442">
    <xf numFmtId="0" fontId="0" fillId="0" borderId="0" xfId="0"/>
    <xf numFmtId="0" fontId="1" fillId="4" borderId="0" xfId="0" applyFont="1" applyFill="1" applyProtection="1">
      <protection locked="0"/>
    </xf>
    <xf numFmtId="0" fontId="0" fillId="4" borderId="0" xfId="0" applyFill="1" applyProtection="1">
      <protection locked="0"/>
    </xf>
    <xf numFmtId="0" fontId="0" fillId="0" borderId="0" xfId="0" applyProtection="1">
      <protection locked="0"/>
    </xf>
    <xf numFmtId="0" fontId="1" fillId="0" borderId="0" xfId="0" applyFont="1" applyFill="1" applyProtection="1">
      <protection locked="0"/>
    </xf>
    <xf numFmtId="0" fontId="0" fillId="0" borderId="0" xfId="0" applyFill="1" applyProtection="1">
      <protection locked="0"/>
    </xf>
    <xf numFmtId="0" fontId="5" fillId="4" borderId="0" xfId="0" applyFont="1" applyFill="1" applyAlignment="1" applyProtection="1">
      <alignment horizontal="left"/>
      <protection locked="0"/>
    </xf>
    <xf numFmtId="0" fontId="1" fillId="4" borderId="0" xfId="0" applyFont="1" applyFill="1" applyBorder="1" applyProtection="1">
      <protection locked="0"/>
    </xf>
    <xf numFmtId="0" fontId="1" fillId="0" borderId="0" xfId="0" applyFont="1" applyFill="1" applyBorder="1" applyProtection="1">
      <protection locked="0"/>
    </xf>
    <xf numFmtId="0" fontId="1" fillId="0" borderId="1" xfId="0" applyFont="1" applyFill="1" applyBorder="1" applyProtection="1">
      <protection locked="0"/>
    </xf>
    <xf numFmtId="0" fontId="1" fillId="4" borderId="1" xfId="0" applyFont="1" applyFill="1" applyBorder="1" applyProtection="1">
      <protection locked="0"/>
    </xf>
    <xf numFmtId="0" fontId="5" fillId="3" borderId="0" xfId="0" applyFont="1" applyFill="1" applyAlignment="1" applyProtection="1">
      <protection locked="0"/>
    </xf>
    <xf numFmtId="0" fontId="0" fillId="4" borderId="0" xfId="0" applyFill="1"/>
    <xf numFmtId="0" fontId="1" fillId="4" borderId="0" xfId="0" applyFont="1" applyFill="1" applyBorder="1" applyProtection="1">
      <protection hidden="1"/>
    </xf>
    <xf numFmtId="0" fontId="0" fillId="4" borderId="0" xfId="0" applyFill="1" applyBorder="1"/>
    <xf numFmtId="0" fontId="5" fillId="3" borderId="0" xfId="0" applyFont="1" applyFill="1" applyAlignment="1" applyProtection="1">
      <protection hidden="1"/>
    </xf>
    <xf numFmtId="0" fontId="5" fillId="4" borderId="0" xfId="0" applyFont="1" applyFill="1" applyAlignment="1" applyProtection="1">
      <alignment horizontal="left"/>
      <protection hidden="1"/>
    </xf>
    <xf numFmtId="0" fontId="1" fillId="4" borderId="0" xfId="0" applyFont="1" applyFill="1" applyProtection="1">
      <protection hidden="1"/>
    </xf>
    <xf numFmtId="0" fontId="0" fillId="4" borderId="0" xfId="0" applyFill="1" applyProtection="1">
      <protection hidden="1"/>
    </xf>
    <xf numFmtId="0" fontId="1" fillId="0" borderId="0" xfId="0" applyFont="1" applyFill="1" applyProtection="1">
      <protection hidden="1"/>
    </xf>
    <xf numFmtId="0" fontId="0" fillId="4" borderId="0" xfId="0" applyFill="1" applyBorder="1" applyProtection="1">
      <protection hidden="1"/>
    </xf>
    <xf numFmtId="0" fontId="2" fillId="4" borderId="0" xfId="0" applyFont="1" applyFill="1" applyBorder="1" applyProtection="1">
      <protection hidden="1"/>
    </xf>
    <xf numFmtId="0" fontId="0" fillId="0" borderId="0" xfId="0" applyFill="1" applyProtection="1">
      <protection hidden="1"/>
    </xf>
    <xf numFmtId="0" fontId="0" fillId="0" borderId="0" xfId="0" applyProtection="1">
      <protection hidden="1"/>
    </xf>
    <xf numFmtId="0" fontId="1" fillId="4" borderId="1" xfId="0" applyFont="1" applyFill="1" applyBorder="1" applyProtection="1">
      <protection hidden="1"/>
    </xf>
    <xf numFmtId="0" fontId="1" fillId="4" borderId="0" xfId="0" applyFont="1" applyFill="1" applyBorder="1" applyAlignment="1" applyProtection="1">
      <alignment horizontal="left"/>
      <protection hidden="1"/>
    </xf>
    <xf numFmtId="0" fontId="1" fillId="4" borderId="0" xfId="0" applyFont="1" applyFill="1" applyAlignment="1" applyProtection="1">
      <protection hidden="1"/>
    </xf>
    <xf numFmtId="165" fontId="7" fillId="4" borderId="0" xfId="0" applyNumberFormat="1" applyFont="1" applyFill="1" applyAlignment="1" applyProtection="1">
      <protection hidden="1"/>
    </xf>
    <xf numFmtId="165" fontId="1" fillId="4" borderId="0" xfId="0" applyNumberFormat="1" applyFont="1" applyFill="1" applyAlignment="1" applyProtection="1">
      <protection hidden="1"/>
    </xf>
    <xf numFmtId="0" fontId="8" fillId="4" borderId="0" xfId="0" applyFont="1" applyFill="1" applyBorder="1" applyProtection="1">
      <protection locked="0"/>
    </xf>
    <xf numFmtId="0" fontId="8" fillId="4" borderId="0" xfId="0" applyFont="1" applyFill="1" applyBorder="1" applyProtection="1">
      <protection hidden="1"/>
    </xf>
    <xf numFmtId="0" fontId="9" fillId="4" borderId="0" xfId="0" applyFont="1" applyFill="1"/>
    <xf numFmtId="0" fontId="8" fillId="4" borderId="0" xfId="0" applyFont="1" applyFill="1" applyProtection="1">
      <protection locked="0"/>
    </xf>
    <xf numFmtId="0" fontId="8" fillId="0" borderId="0" xfId="0" applyFont="1" applyFill="1" applyBorder="1" applyProtection="1">
      <protection locked="0"/>
    </xf>
    <xf numFmtId="0" fontId="8" fillId="0" borderId="0" xfId="0" applyFont="1" applyFill="1" applyProtection="1">
      <protection locked="0"/>
    </xf>
    <xf numFmtId="0" fontId="8" fillId="0" borderId="1" xfId="0" applyFont="1" applyFill="1" applyBorder="1" applyProtection="1">
      <protection locked="0"/>
    </xf>
    <xf numFmtId="0" fontId="8" fillId="4" borderId="1" xfId="0" applyFont="1" applyFill="1" applyBorder="1" applyProtection="1">
      <protection locked="0"/>
    </xf>
    <xf numFmtId="0" fontId="8" fillId="4" borderId="0" xfId="0" applyFont="1" applyFill="1" applyProtection="1">
      <protection hidden="1"/>
    </xf>
    <xf numFmtId="164" fontId="8" fillId="4" borderId="0" xfId="0" applyNumberFormat="1" applyFont="1" applyFill="1" applyProtection="1">
      <protection hidden="1"/>
    </xf>
    <xf numFmtId="0" fontId="9" fillId="4" borderId="0" xfId="0" applyFont="1" applyFill="1" applyProtection="1">
      <protection hidden="1"/>
    </xf>
    <xf numFmtId="0" fontId="10" fillId="2" borderId="0" xfId="0" applyFont="1" applyFill="1" applyProtection="1">
      <protection hidden="1"/>
    </xf>
    <xf numFmtId="0" fontId="8" fillId="2" borderId="0" xfId="0" applyFont="1" applyFill="1" applyProtection="1">
      <protection hidden="1"/>
    </xf>
    <xf numFmtId="0" fontId="11" fillId="2" borderId="0" xfId="0" applyFont="1" applyFill="1" applyProtection="1">
      <protection hidden="1"/>
    </xf>
    <xf numFmtId="0" fontId="12" fillId="2" borderId="0" xfId="0" applyFont="1" applyFill="1" applyProtection="1">
      <protection hidden="1"/>
    </xf>
    <xf numFmtId="0" fontId="9" fillId="4" borderId="0" xfId="0" applyFont="1" applyFill="1" applyBorder="1" applyProtection="1">
      <protection hidden="1"/>
    </xf>
    <xf numFmtId="0" fontId="13" fillId="4" borderId="0" xfId="0" applyFont="1" applyFill="1" applyProtection="1">
      <protection hidden="1"/>
    </xf>
    <xf numFmtId="0" fontId="13" fillId="4" borderId="0" xfId="0" applyFont="1" applyFill="1" applyAlignment="1" applyProtection="1">
      <alignment horizontal="center"/>
      <protection hidden="1"/>
    </xf>
    <xf numFmtId="0" fontId="13" fillId="4" borderId="0" xfId="0" applyFont="1" applyFill="1" applyAlignment="1" applyProtection="1">
      <alignment wrapText="1"/>
      <protection hidden="1"/>
    </xf>
    <xf numFmtId="165" fontId="8" fillId="4" borderId="0" xfId="0" applyNumberFormat="1" applyFont="1" applyFill="1" applyProtection="1">
      <protection hidden="1"/>
    </xf>
    <xf numFmtId="0" fontId="11" fillId="4" borderId="0" xfId="0" applyFont="1" applyFill="1" applyBorder="1" applyProtection="1">
      <protection hidden="1"/>
    </xf>
    <xf numFmtId="0" fontId="12" fillId="4" borderId="0" xfId="0" applyFont="1" applyFill="1" applyBorder="1" applyProtection="1">
      <protection hidden="1"/>
    </xf>
    <xf numFmtId="0" fontId="1" fillId="4" borderId="0" xfId="0" applyFont="1" applyFill="1" applyAlignment="1" applyProtection="1">
      <alignment horizontal="center"/>
      <protection hidden="1"/>
    </xf>
    <xf numFmtId="49" fontId="1" fillId="4" borderId="0" xfId="0" applyNumberFormat="1" applyFont="1" applyFill="1" applyBorder="1" applyProtection="1">
      <protection hidden="1"/>
    </xf>
    <xf numFmtId="0" fontId="14" fillId="4" borderId="0" xfId="0" applyFont="1" applyFill="1" applyBorder="1" applyProtection="1">
      <protection hidden="1"/>
    </xf>
    <xf numFmtId="2" fontId="15" fillId="4" borderId="0" xfId="0" applyNumberFormat="1" applyFont="1" applyFill="1" applyBorder="1" applyAlignment="1" applyProtection="1">
      <alignment horizontal="center"/>
      <protection hidden="1"/>
    </xf>
    <xf numFmtId="2" fontId="1" fillId="4" borderId="0" xfId="0" applyNumberFormat="1" applyFont="1" applyFill="1" applyBorder="1" applyProtection="1">
      <protection hidden="1"/>
    </xf>
    <xf numFmtId="2" fontId="1" fillId="4" borderId="0" xfId="0" applyNumberFormat="1" applyFont="1" applyFill="1" applyAlignment="1" applyProtection="1">
      <alignment horizontal="right"/>
      <protection hidden="1"/>
    </xf>
    <xf numFmtId="2" fontId="1" fillId="4" borderId="0" xfId="0" applyNumberFormat="1" applyFont="1" applyFill="1" applyBorder="1" applyAlignment="1" applyProtection="1">
      <alignment horizontal="right"/>
      <protection hidden="1"/>
    </xf>
    <xf numFmtId="2" fontId="1" fillId="4" borderId="0" xfId="0" applyNumberFormat="1" applyFont="1" applyFill="1" applyProtection="1">
      <protection hidden="1"/>
    </xf>
    <xf numFmtId="0" fontId="3" fillId="4" borderId="0" xfId="0" applyFont="1" applyFill="1" applyBorder="1" applyProtection="1">
      <protection hidden="1"/>
    </xf>
    <xf numFmtId="0" fontId="17" fillId="4" borderId="0" xfId="0" applyFont="1" applyFill="1" applyBorder="1" applyProtection="1">
      <protection hidden="1"/>
    </xf>
    <xf numFmtId="2" fontId="3" fillId="4" borderId="0" xfId="0" applyNumberFormat="1" applyFont="1" applyFill="1" applyBorder="1" applyProtection="1">
      <protection hidden="1"/>
    </xf>
    <xf numFmtId="0" fontId="12" fillId="4" borderId="0" xfId="0" applyFont="1" applyFill="1" applyBorder="1" applyAlignment="1" applyProtection="1">
      <alignment wrapText="1"/>
      <protection hidden="1"/>
    </xf>
    <xf numFmtId="0" fontId="18" fillId="4" borderId="0" xfId="0" applyFont="1" applyFill="1" applyBorder="1" applyProtection="1">
      <protection hidden="1"/>
    </xf>
    <xf numFmtId="0" fontId="19" fillId="2" borderId="0" xfId="0" applyFont="1" applyFill="1" applyProtection="1">
      <protection hidden="1"/>
    </xf>
    <xf numFmtId="0" fontId="21" fillId="4" borderId="0" xfId="0" applyFont="1" applyFill="1" applyBorder="1" applyProtection="1">
      <protection hidden="1"/>
    </xf>
    <xf numFmtId="164" fontId="21" fillId="4" borderId="0" xfId="0" applyNumberFormat="1" applyFont="1" applyFill="1" applyBorder="1" applyProtection="1">
      <protection hidden="1"/>
    </xf>
    <xf numFmtId="2" fontId="21" fillId="4" borderId="0" xfId="0" applyNumberFormat="1" applyFont="1" applyFill="1" applyBorder="1" applyProtection="1">
      <protection hidden="1"/>
    </xf>
    <xf numFmtId="0" fontId="23" fillId="4" borderId="0" xfId="0" applyFont="1" applyFill="1" applyProtection="1">
      <protection hidden="1"/>
    </xf>
    <xf numFmtId="164" fontId="23" fillId="4" borderId="0" xfId="0" applyNumberFormat="1" applyFont="1" applyFill="1" applyProtection="1">
      <protection hidden="1"/>
    </xf>
    <xf numFmtId="0" fontId="24" fillId="4" borderId="0" xfId="0" applyFont="1" applyFill="1" applyProtection="1">
      <protection hidden="1"/>
    </xf>
    <xf numFmtId="0" fontId="23" fillId="4" borderId="0" xfId="0" applyFont="1" applyFill="1" applyBorder="1" applyProtection="1">
      <protection hidden="1"/>
    </xf>
    <xf numFmtId="164" fontId="23" fillId="4" borderId="0" xfId="0" applyNumberFormat="1" applyFont="1" applyFill="1" applyBorder="1" applyAlignment="1" applyProtection="1">
      <alignment horizontal="center"/>
      <protection hidden="1"/>
    </xf>
    <xf numFmtId="0" fontId="23" fillId="4" borderId="0" xfId="0" applyFont="1" applyFill="1" applyAlignment="1" applyProtection="1">
      <alignment horizontal="center"/>
      <protection hidden="1"/>
    </xf>
    <xf numFmtId="0" fontId="24" fillId="4" borderId="0" xfId="0" applyFont="1" applyFill="1" applyBorder="1" applyProtection="1">
      <protection hidden="1"/>
    </xf>
    <xf numFmtId="0" fontId="23" fillId="4" borderId="0" xfId="0" applyFont="1" applyFill="1" applyAlignment="1" applyProtection="1">
      <alignment wrapText="1"/>
      <protection hidden="1"/>
    </xf>
    <xf numFmtId="0" fontId="23" fillId="4" borderId="0" xfId="0" applyFont="1" applyFill="1"/>
    <xf numFmtId="0" fontId="23" fillId="5" borderId="2" xfId="0" applyFont="1" applyFill="1" applyBorder="1" applyProtection="1">
      <protection locked="0"/>
    </xf>
    <xf numFmtId="165" fontId="23" fillId="4" borderId="0" xfId="0" applyNumberFormat="1" applyFont="1" applyFill="1" applyBorder="1" applyProtection="1">
      <protection hidden="1"/>
    </xf>
    <xf numFmtId="1" fontId="23" fillId="4" borderId="0" xfId="0" applyNumberFormat="1" applyFont="1" applyFill="1" applyBorder="1" applyProtection="1">
      <protection hidden="1"/>
    </xf>
    <xf numFmtId="0" fontId="28" fillId="2" borderId="0" xfId="0" applyFont="1" applyFill="1" applyProtection="1">
      <protection hidden="1"/>
    </xf>
    <xf numFmtId="164" fontId="23" fillId="5" borderId="2" xfId="0" applyNumberFormat="1" applyFont="1" applyFill="1" applyBorder="1" applyProtection="1">
      <protection locked="0"/>
    </xf>
    <xf numFmtId="2" fontId="23" fillId="5" borderId="2" xfId="0" applyNumberFormat="1" applyFont="1" applyFill="1" applyBorder="1" applyProtection="1">
      <protection locked="0"/>
    </xf>
    <xf numFmtId="0" fontId="23" fillId="4" borderId="0" xfId="0" applyFont="1" applyFill="1" applyBorder="1" applyAlignment="1" applyProtection="1">
      <alignment wrapText="1"/>
      <protection hidden="1"/>
    </xf>
    <xf numFmtId="2" fontId="23" fillId="4" borderId="0" xfId="0" applyNumberFormat="1" applyFont="1" applyFill="1" applyBorder="1" applyProtection="1">
      <protection hidden="1"/>
    </xf>
    <xf numFmtId="164" fontId="23" fillId="4" borderId="0" xfId="0" applyNumberFormat="1" applyFont="1" applyFill="1" applyBorder="1" applyProtection="1">
      <protection hidden="1"/>
    </xf>
    <xf numFmtId="164" fontId="23" fillId="4" borderId="0" xfId="0" applyNumberFormat="1" applyFont="1" applyFill="1" applyAlignment="1" applyProtection="1">
      <alignment horizontal="center"/>
      <protection hidden="1"/>
    </xf>
    <xf numFmtId="166" fontId="23" fillId="4" borderId="0" xfId="0" applyNumberFormat="1" applyFont="1" applyFill="1" applyBorder="1" applyAlignment="1" applyProtection="1">
      <alignment horizontal="center"/>
      <protection hidden="1"/>
    </xf>
    <xf numFmtId="165" fontId="23" fillId="4" borderId="0" xfId="0" applyNumberFormat="1" applyFont="1" applyFill="1" applyProtection="1">
      <protection hidden="1"/>
    </xf>
    <xf numFmtId="0" fontId="23" fillId="5" borderId="2" xfId="0" applyFont="1" applyFill="1" applyBorder="1" applyAlignment="1" applyProtection="1">
      <alignment horizontal="right"/>
      <protection locked="0"/>
    </xf>
    <xf numFmtId="165" fontId="24" fillId="4" borderId="2" xfId="0" applyNumberFormat="1" applyFont="1" applyFill="1" applyBorder="1" applyProtection="1">
      <protection hidden="1"/>
    </xf>
    <xf numFmtId="0" fontId="23" fillId="4" borderId="0" xfId="0" applyFont="1" applyFill="1" applyAlignment="1" applyProtection="1">
      <alignment horizontal="right"/>
      <protection hidden="1"/>
    </xf>
    <xf numFmtId="164" fontId="23" fillId="5" borderId="2" xfId="0" applyNumberFormat="1" applyFont="1" applyFill="1" applyBorder="1" applyAlignment="1" applyProtection="1">
      <alignment horizontal="center"/>
      <protection locked="0"/>
    </xf>
    <xf numFmtId="0" fontId="24" fillId="0" borderId="0" xfId="0" applyFont="1" applyFill="1" applyProtection="1">
      <protection hidden="1"/>
    </xf>
    <xf numFmtId="0" fontId="26" fillId="4" borderId="0" xfId="0" applyFont="1" applyFill="1" applyProtection="1">
      <protection hidden="1"/>
    </xf>
    <xf numFmtId="0" fontId="21" fillId="4" borderId="0" xfId="0" applyFont="1" applyFill="1" applyProtection="1">
      <protection hidden="1"/>
    </xf>
    <xf numFmtId="0" fontId="26" fillId="4" borderId="0" xfId="0" applyFont="1" applyFill="1" applyAlignment="1" applyProtection="1">
      <alignment horizontal="center"/>
      <protection hidden="1"/>
    </xf>
    <xf numFmtId="0" fontId="23" fillId="5" borderId="2" xfId="0" applyFont="1" applyFill="1" applyBorder="1" applyAlignment="1" applyProtection="1">
      <alignment wrapText="1"/>
      <protection locked="0" hidden="1"/>
    </xf>
    <xf numFmtId="0" fontId="23" fillId="4" borderId="0" xfId="0" applyFont="1" applyFill="1" applyAlignment="1" applyProtection="1">
      <alignment horizontal="left"/>
      <protection hidden="1"/>
    </xf>
    <xf numFmtId="0" fontId="23" fillId="4" borderId="0" xfId="0" applyFont="1" applyFill="1" applyAlignment="1" applyProtection="1">
      <alignment horizontal="center"/>
      <protection hidden="1"/>
    </xf>
    <xf numFmtId="0" fontId="23" fillId="4" borderId="0" xfId="0" applyFont="1" applyFill="1" applyAlignment="1" applyProtection="1">
      <alignment vertical="center"/>
      <protection hidden="1"/>
    </xf>
    <xf numFmtId="165" fontId="23" fillId="4" borderId="0" xfId="0" applyNumberFormat="1" applyFont="1" applyFill="1" applyAlignment="1" applyProtection="1">
      <alignment horizontal="right"/>
      <protection hidden="1"/>
    </xf>
    <xf numFmtId="0" fontId="23" fillId="4" borderId="0" xfId="0" applyFont="1" applyFill="1" applyBorder="1" applyAlignment="1" applyProtection="1">
      <alignment horizontal="left"/>
      <protection hidden="1"/>
    </xf>
    <xf numFmtId="0" fontId="10" fillId="2" borderId="0" xfId="0" applyFont="1" applyFill="1" applyAlignment="1" applyProtection="1">
      <protection hidden="1"/>
    </xf>
    <xf numFmtId="1" fontId="23" fillId="5" borderId="2" xfId="0" applyNumberFormat="1" applyFont="1" applyFill="1" applyBorder="1" applyProtection="1">
      <protection locked="0"/>
    </xf>
    <xf numFmtId="165" fontId="23" fillId="5" borderId="2" xfId="0" applyNumberFormat="1" applyFont="1" applyFill="1" applyBorder="1" applyProtection="1">
      <protection locked="0"/>
    </xf>
    <xf numFmtId="0" fontId="23" fillId="4" borderId="0" xfId="0" applyFont="1" applyFill="1" applyBorder="1" applyAlignment="1" applyProtection="1">
      <alignment horizontal="left" vertical="top"/>
      <protection hidden="1"/>
    </xf>
    <xf numFmtId="0" fontId="23" fillId="4" borderId="0" xfId="0" applyFont="1" applyFill="1" applyBorder="1" applyAlignment="1" applyProtection="1">
      <alignment horizontal="left" vertical="center"/>
      <protection hidden="1"/>
    </xf>
    <xf numFmtId="165" fontId="23" fillId="5" borderId="3" xfId="0" applyNumberFormat="1" applyFont="1" applyFill="1" applyBorder="1" applyAlignment="1" applyProtection="1">
      <alignment horizontal="right"/>
      <protection locked="0"/>
    </xf>
    <xf numFmtId="164" fontId="23" fillId="5" borderId="4" xfId="0" applyNumberFormat="1" applyFont="1" applyFill="1" applyBorder="1" applyAlignment="1" applyProtection="1">
      <alignment horizontal="right"/>
      <protection locked="0"/>
    </xf>
    <xf numFmtId="2" fontId="23" fillId="5" borderId="2" xfId="0" applyNumberFormat="1" applyFont="1" applyFill="1" applyBorder="1" applyAlignment="1" applyProtection="1">
      <alignment horizontal="center"/>
      <protection locked="0"/>
    </xf>
    <xf numFmtId="1" fontId="23" fillId="4" borderId="0" xfId="0" applyNumberFormat="1" applyFont="1" applyFill="1" applyBorder="1" applyAlignment="1" applyProtection="1">
      <alignment horizontal="center"/>
      <protection hidden="1"/>
    </xf>
    <xf numFmtId="1" fontId="1" fillId="4" borderId="0" xfId="0" applyNumberFormat="1" applyFont="1" applyFill="1" applyBorder="1" applyProtection="1">
      <protection hidden="1"/>
    </xf>
    <xf numFmtId="0" fontId="24" fillId="4" borderId="0" xfId="0" applyFont="1" applyFill="1" applyBorder="1" applyAlignment="1" applyProtection="1">
      <alignment wrapText="1"/>
      <protection hidden="1"/>
    </xf>
    <xf numFmtId="2" fontId="24" fillId="4" borderId="0" xfId="0" applyNumberFormat="1" applyFont="1" applyFill="1" applyBorder="1" applyProtection="1">
      <protection hidden="1"/>
    </xf>
    <xf numFmtId="0" fontId="1" fillId="4" borderId="0" xfId="0" applyFont="1" applyFill="1" applyProtection="1">
      <protection hidden="1"/>
    </xf>
    <xf numFmtId="0" fontId="1" fillId="0" borderId="0" xfId="0" applyFont="1" applyFill="1" applyProtection="1">
      <protection hidden="1"/>
    </xf>
    <xf numFmtId="0" fontId="23" fillId="4" borderId="0" xfId="0" applyFont="1" applyFill="1" applyProtection="1">
      <protection hidden="1"/>
    </xf>
    <xf numFmtId="0" fontId="23" fillId="4" borderId="0" xfId="0" applyFont="1" applyFill="1" applyBorder="1" applyProtection="1">
      <protection hidden="1"/>
    </xf>
    <xf numFmtId="0" fontId="24" fillId="4" borderId="0" xfId="0" applyFont="1" applyFill="1" applyBorder="1" applyProtection="1">
      <protection hidden="1"/>
    </xf>
    <xf numFmtId="2" fontId="23" fillId="4" borderId="0" xfId="0" applyNumberFormat="1" applyFont="1" applyFill="1" applyBorder="1" applyAlignment="1" applyProtection="1">
      <alignment horizontal="center"/>
      <protection hidden="1"/>
    </xf>
    <xf numFmtId="0" fontId="0" fillId="0" borderId="0" xfId="0" applyFill="1" applyProtection="1">
      <protection hidden="1"/>
    </xf>
    <xf numFmtId="0" fontId="0" fillId="0" borderId="0" xfId="0" applyProtection="1">
      <protection hidden="1"/>
    </xf>
    <xf numFmtId="9" fontId="31" fillId="4" borderId="0" xfId="0" applyNumberFormat="1" applyFont="1" applyFill="1" applyBorder="1" applyAlignment="1" applyProtection="1">
      <alignment wrapText="1"/>
      <protection hidden="1"/>
    </xf>
    <xf numFmtId="0" fontId="31" fillId="4" borderId="0" xfId="0" applyFont="1" applyFill="1" applyBorder="1" applyAlignment="1" applyProtection="1">
      <alignment wrapText="1"/>
      <protection hidden="1"/>
    </xf>
    <xf numFmtId="0" fontId="19" fillId="4" borderId="0" xfId="0" applyFont="1" applyFill="1" applyBorder="1" applyProtection="1">
      <protection hidden="1"/>
    </xf>
    <xf numFmtId="0" fontId="10" fillId="4" borderId="0" xfId="0" applyFont="1" applyFill="1" applyBorder="1" applyProtection="1">
      <protection hidden="1"/>
    </xf>
    <xf numFmtId="0" fontId="23" fillId="4" borderId="0" xfId="0" applyFont="1" applyFill="1" applyBorder="1" applyAlignment="1" applyProtection="1">
      <alignment horizontal="right"/>
      <protection hidden="1"/>
    </xf>
    <xf numFmtId="0" fontId="23" fillId="4" borderId="0" xfId="0" applyFont="1" applyFill="1" applyBorder="1" applyAlignment="1" applyProtection="1">
      <protection hidden="1"/>
    </xf>
    <xf numFmtId="0" fontId="23" fillId="4" borderId="0" xfId="1" applyFont="1" applyFill="1" applyBorder="1" applyAlignment="1">
      <alignment vertical="center"/>
    </xf>
    <xf numFmtId="0" fontId="23" fillId="4" borderId="0" xfId="1" applyFont="1" applyFill="1" applyBorder="1" applyAlignment="1"/>
    <xf numFmtId="0" fontId="23" fillId="4" borderId="0" xfId="0" applyFont="1" applyFill="1" applyBorder="1" applyAlignment="1">
      <alignment vertical="center"/>
    </xf>
    <xf numFmtId="0" fontId="26" fillId="3" borderId="0" xfId="0" applyFont="1" applyFill="1" applyAlignment="1" applyProtection="1">
      <alignment horizontal="right" vertical="top"/>
      <protection hidden="1"/>
    </xf>
    <xf numFmtId="0" fontId="21" fillId="4" borderId="0" xfId="1" applyFont="1" applyFill="1" applyBorder="1" applyProtection="1">
      <protection hidden="1"/>
    </xf>
    <xf numFmtId="0" fontId="19" fillId="4" borderId="0" xfId="0" applyFont="1" applyFill="1" applyBorder="1" applyAlignment="1" applyProtection="1">
      <alignment vertical="top"/>
      <protection hidden="1"/>
    </xf>
    <xf numFmtId="0" fontId="23" fillId="4" borderId="0" xfId="0" applyFont="1" applyFill="1" applyBorder="1" applyAlignment="1" applyProtection="1">
      <alignment vertical="center" wrapText="1"/>
      <protection hidden="1"/>
    </xf>
    <xf numFmtId="0" fontId="26" fillId="4" borderId="0" xfId="1" applyFont="1" applyFill="1" applyBorder="1" applyAlignment="1" applyProtection="1">
      <alignment vertical="center" wrapText="1"/>
      <protection hidden="1"/>
    </xf>
    <xf numFmtId="0" fontId="23" fillId="4" borderId="0" xfId="0" applyFont="1" applyFill="1" applyBorder="1" applyAlignment="1" applyProtection="1">
      <alignment horizontal="center"/>
      <protection hidden="1"/>
    </xf>
    <xf numFmtId="0" fontId="23" fillId="4" borderId="0" xfId="0" applyFont="1" applyFill="1" applyBorder="1" applyAlignment="1" applyProtection="1">
      <alignment horizontal="left"/>
      <protection hidden="1"/>
    </xf>
    <xf numFmtId="0" fontId="23" fillId="4" borderId="0" xfId="0" applyFont="1" applyFill="1" applyBorder="1" applyAlignment="1">
      <alignment horizontal="center" vertical="center" wrapText="1"/>
    </xf>
    <xf numFmtId="0" fontId="26" fillId="4" borderId="0" xfId="1" applyFont="1" applyFill="1" applyBorder="1" applyAlignment="1" applyProtection="1">
      <alignment horizontal="center" wrapText="1"/>
      <protection hidden="1"/>
    </xf>
    <xf numFmtId="0" fontId="0" fillId="3" borderId="0" xfId="0" applyFill="1" applyProtection="1">
      <protection hidden="1"/>
    </xf>
    <xf numFmtId="0" fontId="8" fillId="0" borderId="0" xfId="0" applyFont="1" applyFill="1" applyBorder="1" applyProtection="1">
      <protection hidden="1"/>
    </xf>
    <xf numFmtId="0" fontId="8" fillId="0" borderId="0" xfId="0" applyFont="1" applyFill="1" applyProtection="1">
      <protection hidden="1"/>
    </xf>
    <xf numFmtId="0" fontId="8" fillId="0" borderId="1" xfId="0" applyFont="1" applyFill="1" applyBorder="1" applyProtection="1">
      <protection hidden="1"/>
    </xf>
    <xf numFmtId="0" fontId="8" fillId="4" borderId="1" xfId="0" applyFont="1" applyFill="1" applyBorder="1" applyProtection="1">
      <protection hidden="1"/>
    </xf>
    <xf numFmtId="0" fontId="22" fillId="4" borderId="0" xfId="0" applyFont="1" applyFill="1" applyBorder="1" applyProtection="1">
      <protection hidden="1"/>
    </xf>
    <xf numFmtId="0" fontId="0" fillId="4" borderId="0" xfId="0" applyFill="1" applyAlignment="1">
      <alignment wrapText="1"/>
    </xf>
    <xf numFmtId="0" fontId="5" fillId="4" borderId="0" xfId="0" applyFont="1" applyFill="1" applyBorder="1" applyAlignment="1" applyProtection="1">
      <alignment horizontal="left"/>
      <protection hidden="1"/>
    </xf>
    <xf numFmtId="0" fontId="24" fillId="4" borderId="0" xfId="0" applyFont="1" applyFill="1" applyBorder="1" applyProtection="1">
      <protection locked="0"/>
    </xf>
    <xf numFmtId="0" fontId="23" fillId="4" borderId="0" xfId="0" applyFont="1" applyFill="1" applyBorder="1" applyAlignment="1" applyProtection="1">
      <alignment horizontal="center"/>
      <protection hidden="1"/>
    </xf>
    <xf numFmtId="0" fontId="23" fillId="4" borderId="0" xfId="0" applyFont="1" applyFill="1" applyAlignment="1" applyProtection="1">
      <alignment horizontal="left"/>
      <protection hidden="1"/>
    </xf>
    <xf numFmtId="0" fontId="23" fillId="4" borderId="0" xfId="0" applyFont="1" applyFill="1" applyBorder="1" applyAlignment="1" applyProtection="1">
      <alignment horizontal="left"/>
      <protection hidden="1"/>
    </xf>
    <xf numFmtId="0" fontId="23" fillId="5" borderId="4" xfId="0" applyFont="1" applyFill="1" applyBorder="1" applyAlignment="1" applyProtection="1">
      <alignment horizontal="right"/>
      <protection locked="0"/>
    </xf>
    <xf numFmtId="165" fontId="23" fillId="4" borderId="0" xfId="0" applyNumberFormat="1" applyFont="1" applyFill="1" applyBorder="1" applyProtection="1"/>
    <xf numFmtId="165" fontId="24" fillId="4" borderId="0" xfId="0" applyNumberFormat="1" applyFont="1" applyFill="1" applyBorder="1" applyProtection="1">
      <protection hidden="1"/>
    </xf>
    <xf numFmtId="1" fontId="23" fillId="5" borderId="2" xfId="0" applyNumberFormat="1" applyFont="1" applyFill="1" applyBorder="1" applyAlignment="1" applyProtection="1">
      <alignment horizontal="right"/>
      <protection locked="0"/>
    </xf>
    <xf numFmtId="2" fontId="23" fillId="4" borderId="8" xfId="0" applyNumberFormat="1" applyFont="1" applyFill="1" applyBorder="1" applyProtection="1">
      <protection hidden="1"/>
    </xf>
    <xf numFmtId="2" fontId="23" fillId="4" borderId="9" xfId="0" applyNumberFormat="1" applyFont="1" applyFill="1" applyBorder="1" applyProtection="1">
      <protection hidden="1"/>
    </xf>
    <xf numFmtId="0" fontId="30" fillId="4" borderId="0" xfId="0" applyFont="1" applyFill="1" applyAlignment="1" applyProtection="1">
      <alignment horizontal="left"/>
      <protection hidden="1"/>
    </xf>
    <xf numFmtId="0" fontId="23" fillId="4" borderId="0" xfId="1" applyFont="1" applyFill="1" applyBorder="1" applyAlignment="1" applyProtection="1">
      <alignment vertical="center"/>
      <protection hidden="1"/>
    </xf>
    <xf numFmtId="0" fontId="1" fillId="4" borderId="0" xfId="0" applyFont="1" applyFill="1" applyBorder="1" applyAlignment="1" applyProtection="1">
      <alignment horizontal="center"/>
      <protection hidden="1"/>
    </xf>
    <xf numFmtId="0" fontId="23" fillId="4" borderId="0" xfId="0" applyFont="1" applyFill="1" applyBorder="1" applyAlignment="1" applyProtection="1">
      <alignment horizontal="left"/>
      <protection hidden="1"/>
    </xf>
    <xf numFmtId="0" fontId="34" fillId="4" borderId="0" xfId="0" applyFont="1" applyFill="1" applyBorder="1" applyAlignment="1" applyProtection="1">
      <alignment horizontal="left"/>
      <protection hidden="1"/>
    </xf>
    <xf numFmtId="0" fontId="23" fillId="4" borderId="0" xfId="0" applyFont="1" applyFill="1" applyBorder="1" applyAlignment="1">
      <alignment vertical="center"/>
    </xf>
    <xf numFmtId="0" fontId="37" fillId="4" borderId="0" xfId="0" applyFont="1" applyFill="1" applyBorder="1" applyProtection="1">
      <protection hidden="1"/>
    </xf>
    <xf numFmtId="0" fontId="32" fillId="4" borderId="0" xfId="0" applyFont="1" applyFill="1" applyBorder="1" applyAlignment="1" applyProtection="1">
      <protection hidden="1"/>
    </xf>
    <xf numFmtId="0" fontId="36" fillId="4" borderId="0" xfId="0" applyFont="1" applyFill="1" applyBorder="1" applyProtection="1">
      <protection hidden="1"/>
    </xf>
    <xf numFmtId="0" fontId="20" fillId="4" borderId="0" xfId="0" applyFont="1" applyFill="1" applyAlignment="1" applyProtection="1">
      <alignment horizontal="left" vertical="center" wrapText="1"/>
      <protection hidden="1"/>
    </xf>
    <xf numFmtId="0" fontId="23" fillId="4" borderId="0" xfId="0" applyFont="1" applyFill="1" applyBorder="1" applyAlignment="1" applyProtection="1">
      <alignment horizontal="left" wrapText="1"/>
      <protection hidden="1"/>
    </xf>
    <xf numFmtId="0" fontId="23" fillId="4" borderId="0" xfId="0" applyFont="1" applyFill="1" applyBorder="1" applyAlignment="1" applyProtection="1">
      <alignment horizontal="left"/>
      <protection hidden="1"/>
    </xf>
    <xf numFmtId="0" fontId="23" fillId="4" borderId="0" xfId="0" applyFont="1" applyFill="1" applyAlignment="1" applyProtection="1">
      <alignment horizontal="left"/>
      <protection hidden="1"/>
    </xf>
    <xf numFmtId="0" fontId="23" fillId="3" borderId="0" xfId="0" applyFont="1" applyFill="1" applyBorder="1" applyProtection="1">
      <protection hidden="1"/>
    </xf>
    <xf numFmtId="0" fontId="40" fillId="3" borderId="13" xfId="0" applyFont="1" applyFill="1" applyBorder="1" applyProtection="1">
      <protection hidden="1"/>
    </xf>
    <xf numFmtId="0" fontId="23" fillId="3" borderId="14" xfId="0" applyFont="1" applyFill="1" applyBorder="1" applyProtection="1">
      <protection hidden="1"/>
    </xf>
    <xf numFmtId="0" fontId="25" fillId="3" borderId="13" xfId="0" applyFont="1" applyFill="1" applyBorder="1" applyProtection="1">
      <protection hidden="1"/>
    </xf>
    <xf numFmtId="0" fontId="38" fillId="3" borderId="0" xfId="0" applyFont="1" applyFill="1" applyBorder="1" applyProtection="1">
      <protection hidden="1"/>
    </xf>
    <xf numFmtId="0" fontId="25" fillId="3" borderId="0" xfId="0" applyFont="1" applyFill="1" applyBorder="1" applyProtection="1">
      <protection hidden="1"/>
    </xf>
    <xf numFmtId="0" fontId="23" fillId="4" borderId="13" xfId="0" applyFont="1" applyFill="1" applyBorder="1" applyProtection="1">
      <protection hidden="1"/>
    </xf>
    <xf numFmtId="0" fontId="23" fillId="4" borderId="14" xfId="0" applyFont="1" applyFill="1" applyBorder="1" applyProtection="1">
      <protection hidden="1"/>
    </xf>
    <xf numFmtId="0" fontId="8" fillId="4" borderId="14" xfId="0" applyFont="1" applyFill="1" applyBorder="1" applyProtection="1">
      <protection hidden="1"/>
    </xf>
    <xf numFmtId="0" fontId="24" fillId="4" borderId="14" xfId="0" applyFont="1" applyFill="1" applyBorder="1" applyProtection="1">
      <protection hidden="1"/>
    </xf>
    <xf numFmtId="0" fontId="23" fillId="4" borderId="14" xfId="0" applyFont="1" applyFill="1" applyBorder="1" applyAlignment="1" applyProtection="1">
      <alignment horizontal="center"/>
      <protection hidden="1"/>
    </xf>
    <xf numFmtId="0" fontId="24" fillId="4" borderId="13" xfId="0" applyFont="1" applyFill="1" applyBorder="1" applyProtection="1">
      <protection hidden="1"/>
    </xf>
    <xf numFmtId="0" fontId="24" fillId="4" borderId="15" xfId="0" applyFont="1" applyFill="1" applyBorder="1" applyProtection="1">
      <protection hidden="1"/>
    </xf>
    <xf numFmtId="0" fontId="24" fillId="4" borderId="16" xfId="0" applyFont="1" applyFill="1" applyBorder="1" applyProtection="1">
      <protection hidden="1"/>
    </xf>
    <xf numFmtId="0" fontId="24" fillId="4" borderId="17" xfId="0" applyFont="1" applyFill="1" applyBorder="1" applyProtection="1">
      <protection hidden="1"/>
    </xf>
    <xf numFmtId="0" fontId="23" fillId="0" borderId="0" xfId="0" applyFont="1" applyFill="1" applyBorder="1" applyProtection="1">
      <protection hidden="1"/>
    </xf>
    <xf numFmtId="0" fontId="41" fillId="2" borderId="12" xfId="0" applyFont="1" applyFill="1" applyBorder="1" applyAlignment="1" applyProtection="1">
      <alignment horizontal="center" vertical="center"/>
      <protection hidden="1"/>
    </xf>
    <xf numFmtId="0" fontId="1" fillId="0" borderId="13" xfId="0" applyFont="1" applyFill="1" applyBorder="1" applyProtection="1">
      <protection hidden="1"/>
    </xf>
    <xf numFmtId="0" fontId="1" fillId="0" borderId="0" xfId="0" applyFont="1" applyFill="1" applyBorder="1" applyProtection="1">
      <protection hidden="1"/>
    </xf>
    <xf numFmtId="164" fontId="23" fillId="4" borderId="0" xfId="0" applyNumberFormat="1" applyFont="1" applyFill="1" applyBorder="1" applyAlignment="1" applyProtection="1">
      <alignment horizontal="right"/>
      <protection hidden="1"/>
    </xf>
    <xf numFmtId="0" fontId="20" fillId="4" borderId="0" xfId="0" applyFont="1" applyFill="1" applyAlignment="1" applyProtection="1">
      <alignment horizontal="left" vertical="center" wrapText="1"/>
      <protection hidden="1"/>
    </xf>
    <xf numFmtId="0" fontId="23" fillId="4" borderId="0" xfId="0" applyFont="1" applyFill="1" applyAlignment="1" applyProtection="1">
      <alignment horizontal="center"/>
      <protection hidden="1"/>
    </xf>
    <xf numFmtId="0" fontId="23" fillId="4" borderId="15" xfId="0" applyFont="1" applyFill="1" applyBorder="1" applyProtection="1">
      <protection hidden="1"/>
    </xf>
    <xf numFmtId="0" fontId="23" fillId="4" borderId="16" xfId="0" applyFont="1" applyFill="1" applyBorder="1" applyProtection="1">
      <protection hidden="1"/>
    </xf>
    <xf numFmtId="0" fontId="42" fillId="4" borderId="0" xfId="0" applyFont="1" applyFill="1" applyBorder="1" applyProtection="1">
      <protection locked="0" hidden="1"/>
    </xf>
    <xf numFmtId="1" fontId="23" fillId="4" borderId="16" xfId="0" applyNumberFormat="1" applyFont="1" applyFill="1" applyBorder="1" applyProtection="1">
      <protection hidden="1"/>
    </xf>
    <xf numFmtId="0" fontId="23" fillId="4" borderId="17" xfId="0" applyFont="1" applyFill="1" applyBorder="1" applyProtection="1">
      <protection hidden="1"/>
    </xf>
    <xf numFmtId="0" fontId="13" fillId="4" borderId="14" xfId="0" quotePrefix="1" applyFont="1" applyFill="1" applyBorder="1" applyProtection="1">
      <protection hidden="1"/>
    </xf>
    <xf numFmtId="165" fontId="23" fillId="4" borderId="2" xfId="0" applyNumberFormat="1" applyFont="1" applyFill="1" applyBorder="1" applyProtection="1">
      <protection hidden="1"/>
    </xf>
    <xf numFmtId="0" fontId="23" fillId="4" borderId="7" xfId="0" applyFont="1" applyFill="1" applyBorder="1" applyProtection="1">
      <protection hidden="1"/>
    </xf>
    <xf numFmtId="0" fontId="8" fillId="0" borderId="13" xfId="0" applyFont="1" applyFill="1" applyBorder="1" applyProtection="1">
      <protection hidden="1"/>
    </xf>
    <xf numFmtId="0" fontId="13" fillId="4" borderId="0" xfId="0" applyFont="1" applyFill="1" applyBorder="1" applyAlignment="1" applyProtection="1">
      <alignment vertical="top" wrapText="1"/>
      <protection hidden="1"/>
    </xf>
    <xf numFmtId="0" fontId="13" fillId="4" borderId="14" xfId="0" applyFont="1" applyFill="1" applyBorder="1" applyAlignment="1" applyProtection="1">
      <alignment vertical="top" wrapText="1"/>
      <protection hidden="1"/>
    </xf>
    <xf numFmtId="0" fontId="43" fillId="4" borderId="0" xfId="0" applyFont="1" applyFill="1" applyBorder="1" applyProtection="1">
      <protection hidden="1"/>
    </xf>
    <xf numFmtId="1" fontId="43" fillId="4" borderId="0" xfId="0" applyNumberFormat="1" applyFont="1" applyFill="1" applyBorder="1" applyProtection="1">
      <protection hidden="1"/>
    </xf>
    <xf numFmtId="0" fontId="43" fillId="4" borderId="14" xfId="0" applyFont="1" applyFill="1" applyBorder="1" applyProtection="1">
      <protection hidden="1"/>
    </xf>
    <xf numFmtId="2" fontId="15" fillId="4" borderId="0" xfId="0" applyNumberFormat="1" applyFont="1" applyFill="1" applyBorder="1" applyProtection="1">
      <protection hidden="1"/>
    </xf>
    <xf numFmtId="0" fontId="15" fillId="4" borderId="13" xfId="0" applyFont="1" applyFill="1" applyBorder="1" applyProtection="1">
      <protection hidden="1"/>
    </xf>
    <xf numFmtId="0" fontId="15" fillId="4" borderId="0" xfId="0" applyFont="1" applyFill="1" applyBorder="1" applyProtection="1">
      <protection hidden="1"/>
    </xf>
    <xf numFmtId="164" fontId="15" fillId="4" borderId="0" xfId="0" applyNumberFormat="1" applyFont="1" applyFill="1" applyBorder="1" applyProtection="1">
      <protection hidden="1"/>
    </xf>
    <xf numFmtId="168" fontId="44" fillId="4" borderId="0" xfId="0" applyNumberFormat="1" applyFont="1" applyFill="1" applyBorder="1" applyAlignment="1" applyProtection="1">
      <alignment horizontal="left"/>
      <protection hidden="1"/>
    </xf>
    <xf numFmtId="167" fontId="44" fillId="4" borderId="14" xfId="0" quotePrefix="1" applyNumberFormat="1" applyFont="1" applyFill="1" applyBorder="1" applyAlignment="1" applyProtection="1">
      <alignment horizontal="left"/>
      <protection hidden="1"/>
    </xf>
    <xf numFmtId="0" fontId="44" fillId="4" borderId="0" xfId="0" applyFont="1" applyFill="1" applyBorder="1" applyAlignment="1" applyProtection="1">
      <alignment horizontal="left" wrapText="1"/>
      <protection hidden="1"/>
    </xf>
    <xf numFmtId="2" fontId="23" fillId="4" borderId="14" xfId="0" applyNumberFormat="1" applyFont="1" applyFill="1" applyBorder="1" applyAlignment="1" applyProtection="1">
      <alignment horizontal="center"/>
      <protection hidden="1"/>
    </xf>
    <xf numFmtId="0" fontId="23" fillId="4" borderId="17" xfId="0" applyFont="1" applyFill="1" applyBorder="1" applyAlignment="1" applyProtection="1">
      <alignment horizontal="center"/>
      <protection hidden="1"/>
    </xf>
    <xf numFmtId="0" fontId="23" fillId="4" borderId="19" xfId="0" applyFont="1" applyFill="1" applyBorder="1" applyAlignment="1" applyProtection="1">
      <alignment horizontal="center"/>
      <protection hidden="1"/>
    </xf>
    <xf numFmtId="0" fontId="23" fillId="4" borderId="13" xfId="0" applyFont="1" applyFill="1" applyBorder="1" applyAlignment="1" applyProtection="1">
      <alignment horizontal="center"/>
      <protection hidden="1"/>
    </xf>
    <xf numFmtId="0" fontId="23" fillId="5" borderId="21" xfId="0" applyFont="1" applyFill="1" applyBorder="1" applyAlignment="1" applyProtection="1">
      <alignment horizontal="center"/>
      <protection locked="0"/>
    </xf>
    <xf numFmtId="2" fontId="23" fillId="5" borderId="20" xfId="0" applyNumberFormat="1" applyFont="1" applyFill="1" applyBorder="1" applyAlignment="1" applyProtection="1">
      <alignment horizontal="center"/>
      <protection locked="0"/>
    </xf>
    <xf numFmtId="0" fontId="23" fillId="5" borderId="22" xfId="0" applyFont="1" applyFill="1" applyBorder="1" applyAlignment="1" applyProtection="1">
      <alignment horizontal="center"/>
      <protection locked="0"/>
    </xf>
    <xf numFmtId="0" fontId="23" fillId="4" borderId="15" xfId="0" applyFont="1" applyFill="1" applyBorder="1" applyAlignment="1" applyProtection="1">
      <alignment horizontal="center"/>
      <protection hidden="1"/>
    </xf>
    <xf numFmtId="167" fontId="44" fillId="4" borderId="0" xfId="0" quotePrefix="1" applyNumberFormat="1" applyFont="1" applyFill="1" applyBorder="1" applyAlignment="1" applyProtection="1">
      <alignment horizontal="left"/>
      <protection hidden="1"/>
    </xf>
    <xf numFmtId="0" fontId="42" fillId="4" borderId="6" xfId="0" applyFont="1" applyFill="1" applyBorder="1" applyProtection="1">
      <protection locked="0" hidden="1"/>
    </xf>
    <xf numFmtId="0" fontId="42" fillId="4" borderId="14" xfId="0" applyFont="1" applyFill="1" applyBorder="1" applyProtection="1">
      <protection locked="0" hidden="1"/>
    </xf>
    <xf numFmtId="0" fontId="1" fillId="0" borderId="14" xfId="0" applyFont="1" applyFill="1" applyBorder="1" applyProtection="1">
      <protection hidden="1"/>
    </xf>
    <xf numFmtId="0" fontId="5" fillId="3" borderId="0" xfId="0" applyFont="1" applyFill="1" applyBorder="1" applyAlignment="1" applyProtection="1">
      <protection hidden="1"/>
    </xf>
    <xf numFmtId="0" fontId="26" fillId="3" borderId="0" xfId="0" applyFont="1" applyFill="1" applyBorder="1" applyAlignment="1" applyProtection="1">
      <alignment horizontal="right" vertical="top"/>
      <protection hidden="1"/>
    </xf>
    <xf numFmtId="0" fontId="20" fillId="4" borderId="0" xfId="0" applyFont="1" applyFill="1" applyBorder="1" applyAlignment="1" applyProtection="1">
      <alignment horizontal="left" vertical="center" wrapText="1"/>
      <protection hidden="1"/>
    </xf>
    <xf numFmtId="0" fontId="39" fillId="4" borderId="0" xfId="0" applyFont="1" applyFill="1" applyBorder="1" applyAlignment="1" applyProtection="1">
      <alignment horizontal="center" vertical="center" wrapText="1"/>
      <protection hidden="1"/>
    </xf>
    <xf numFmtId="0" fontId="6" fillId="4" borderId="0" xfId="1" applyFill="1" applyBorder="1" applyAlignment="1" applyProtection="1">
      <alignment horizontal="center" vertical="center" wrapText="1"/>
      <protection hidden="1"/>
    </xf>
    <xf numFmtId="2" fontId="23" fillId="0" borderId="0" xfId="0" applyNumberFormat="1" applyFont="1" applyFill="1" applyBorder="1" applyAlignment="1" applyProtection="1">
      <alignment horizontal="center"/>
      <protection hidden="1"/>
    </xf>
    <xf numFmtId="0" fontId="0" fillId="0" borderId="13" xfId="0" applyBorder="1" applyProtection="1">
      <protection hidden="1"/>
    </xf>
    <xf numFmtId="0" fontId="0" fillId="0" borderId="0" xfId="0" applyBorder="1" applyProtection="1">
      <protection hidden="1"/>
    </xf>
    <xf numFmtId="0" fontId="0" fillId="0" borderId="14" xfId="0" applyBorder="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horizontal="center" vertical="center" wrapText="1"/>
      <protection hidden="1"/>
    </xf>
    <xf numFmtId="0" fontId="20" fillId="5" borderId="2" xfId="0" applyFont="1" applyFill="1" applyBorder="1" applyAlignment="1" applyProtection="1">
      <alignment vertical="center" wrapText="1"/>
      <protection hidden="1"/>
    </xf>
    <xf numFmtId="0" fontId="23" fillId="4" borderId="11" xfId="0" applyFont="1" applyFill="1" applyBorder="1" applyProtection="1">
      <protection hidden="1"/>
    </xf>
    <xf numFmtId="1" fontId="23" fillId="4" borderId="11" xfId="0" applyNumberFormat="1" applyFont="1" applyFill="1" applyBorder="1" applyProtection="1">
      <protection hidden="1"/>
    </xf>
    <xf numFmtId="0" fontId="23" fillId="4" borderId="0" xfId="0" applyFont="1" applyFill="1" applyBorder="1" applyProtection="1">
      <protection locked="0" hidden="1"/>
    </xf>
    <xf numFmtId="0" fontId="23" fillId="4" borderId="16" xfId="0" applyFont="1" applyFill="1" applyBorder="1" applyProtection="1">
      <protection locked="0" hidden="1"/>
    </xf>
    <xf numFmtId="0" fontId="23" fillId="4" borderId="16" xfId="0" applyFont="1" applyFill="1" applyBorder="1" applyAlignment="1" applyProtection="1">
      <alignment horizontal="center"/>
      <protection hidden="1"/>
    </xf>
    <xf numFmtId="0" fontId="40" fillId="3" borderId="10" xfId="0" applyFont="1" applyFill="1" applyBorder="1" applyProtection="1">
      <protection hidden="1"/>
    </xf>
    <xf numFmtId="0" fontId="8" fillId="3" borderId="11" xfId="0" applyFont="1" applyFill="1" applyBorder="1" applyProtection="1">
      <protection hidden="1"/>
    </xf>
    <xf numFmtId="0" fontId="8" fillId="3" borderId="12" xfId="0" applyFont="1" applyFill="1" applyBorder="1" applyProtection="1">
      <protection hidden="1"/>
    </xf>
    <xf numFmtId="0" fontId="28" fillId="3" borderId="0" xfId="0" applyFont="1" applyFill="1" applyBorder="1" applyProtection="1">
      <protection hidden="1"/>
    </xf>
    <xf numFmtId="0" fontId="28" fillId="3" borderId="14" xfId="0" applyFont="1" applyFill="1" applyBorder="1" applyProtection="1">
      <protection hidden="1"/>
    </xf>
    <xf numFmtId="165" fontId="23" fillId="4" borderId="16" xfId="0" applyNumberFormat="1" applyFont="1" applyFill="1" applyBorder="1" applyProtection="1"/>
    <xf numFmtId="0" fontId="10" fillId="4" borderId="0" xfId="0" applyFont="1" applyFill="1" applyProtection="1">
      <protection hidden="1"/>
    </xf>
    <xf numFmtId="0" fontId="23" fillId="3" borderId="11" xfId="0" applyFont="1" applyFill="1" applyBorder="1" applyProtection="1">
      <protection hidden="1"/>
    </xf>
    <xf numFmtId="0" fontId="23" fillId="3" borderId="12" xfId="0" applyFont="1" applyFill="1" applyBorder="1" applyProtection="1">
      <protection hidden="1"/>
    </xf>
    <xf numFmtId="0" fontId="24" fillId="4" borderId="0" xfId="0" applyFont="1" applyFill="1" applyBorder="1" applyProtection="1">
      <protection locked="0" hidden="1"/>
    </xf>
    <xf numFmtId="164" fontId="23" fillId="5" borderId="22" xfId="0" applyNumberFormat="1" applyFont="1" applyFill="1" applyBorder="1" applyAlignment="1" applyProtection="1">
      <alignment horizontal="center"/>
      <protection locked="0"/>
    </xf>
    <xf numFmtId="164" fontId="23" fillId="5" borderId="21" xfId="0" applyNumberFormat="1" applyFont="1" applyFill="1" applyBorder="1" applyAlignment="1" applyProtection="1">
      <alignment horizontal="center"/>
      <protection locked="0"/>
    </xf>
    <xf numFmtId="164" fontId="23" fillId="4" borderId="18" xfId="0" applyNumberFormat="1" applyFont="1" applyFill="1" applyBorder="1" applyAlignment="1" applyProtection="1">
      <alignment horizontal="center"/>
      <protection hidden="1"/>
    </xf>
    <xf numFmtId="0" fontId="44" fillId="4" borderId="0" xfId="0" applyFont="1" applyFill="1" applyBorder="1" applyProtection="1">
      <protection hidden="1"/>
    </xf>
    <xf numFmtId="168" fontId="44" fillId="4" borderId="0" xfId="0" applyNumberFormat="1" applyFont="1" applyFill="1" applyBorder="1" applyAlignment="1" applyProtection="1">
      <alignment horizontal="center"/>
      <protection hidden="1"/>
    </xf>
    <xf numFmtId="2" fontId="23" fillId="5" borderId="23" xfId="0" applyNumberFormat="1" applyFont="1" applyFill="1" applyBorder="1" applyAlignment="1" applyProtection="1">
      <alignment horizontal="center"/>
      <protection locked="0"/>
    </xf>
    <xf numFmtId="0" fontId="23" fillId="5" borderId="24" xfId="0" applyFont="1" applyFill="1" applyBorder="1" applyAlignment="1" applyProtection="1">
      <alignment horizontal="center"/>
      <protection locked="0"/>
    </xf>
    <xf numFmtId="2" fontId="23" fillId="4" borderId="0" xfId="0" applyNumberFormat="1" applyFont="1" applyFill="1" applyBorder="1" applyAlignment="1" applyProtection="1">
      <alignment horizontal="center"/>
      <protection locked="0"/>
    </xf>
    <xf numFmtId="0" fontId="23" fillId="4" borderId="0" xfId="0" applyFont="1" applyFill="1" applyBorder="1" applyAlignment="1" applyProtection="1">
      <alignment horizontal="center"/>
      <protection locked="0"/>
    </xf>
    <xf numFmtId="0" fontId="13" fillId="4" borderId="0" xfId="0" applyFont="1" applyFill="1" applyBorder="1" applyAlignment="1" applyProtection="1">
      <alignment vertical="top" wrapText="1"/>
      <protection locked="0" hidden="1"/>
    </xf>
    <xf numFmtId="164" fontId="23" fillId="4" borderId="17" xfId="0" applyNumberFormat="1" applyFont="1" applyFill="1" applyBorder="1" applyAlignment="1" applyProtection="1">
      <alignment horizontal="center"/>
      <protection hidden="1"/>
    </xf>
    <xf numFmtId="164" fontId="23" fillId="4" borderId="14" xfId="0" applyNumberFormat="1" applyFont="1" applyFill="1" applyBorder="1" applyAlignment="1" applyProtection="1">
      <alignment horizontal="center"/>
      <protection hidden="1"/>
    </xf>
    <xf numFmtId="0" fontId="5" fillId="3" borderId="0" xfId="0" applyFont="1" applyFill="1" applyAlignment="1" applyProtection="1">
      <alignment horizontal="left"/>
      <protection hidden="1"/>
    </xf>
    <xf numFmtId="0" fontId="23" fillId="4" borderId="0" xfId="0" applyFont="1" applyFill="1" applyAlignment="1">
      <alignment horizontal="left"/>
    </xf>
    <xf numFmtId="0" fontId="24" fillId="4" borderId="0" xfId="0" applyFont="1" applyFill="1" applyAlignment="1" applyProtection="1">
      <alignment horizontal="left"/>
      <protection hidden="1"/>
    </xf>
    <xf numFmtId="0" fontId="0" fillId="4" borderId="0" xfId="0" applyFill="1" applyAlignment="1" applyProtection="1">
      <alignment horizontal="left"/>
      <protection hidden="1"/>
    </xf>
    <xf numFmtId="0" fontId="0" fillId="4" borderId="0" xfId="0" applyFill="1" applyAlignment="1">
      <alignment horizontal="left"/>
    </xf>
    <xf numFmtId="0" fontId="1" fillId="4" borderId="0" xfId="0" applyFont="1" applyFill="1" applyBorder="1" applyAlignment="1" applyProtection="1">
      <alignment horizontal="left"/>
      <protection locked="0"/>
    </xf>
    <xf numFmtId="0" fontId="1" fillId="4" borderId="1" xfId="0" applyFont="1" applyFill="1" applyBorder="1" applyAlignment="1" applyProtection="1">
      <alignment horizontal="left"/>
      <protection locked="0"/>
    </xf>
    <xf numFmtId="0" fontId="1" fillId="4" borderId="0" xfId="0" applyFont="1" applyFill="1" applyAlignment="1" applyProtection="1">
      <alignment horizontal="left"/>
      <protection locked="0"/>
    </xf>
    <xf numFmtId="0" fontId="1" fillId="0" borderId="0" xfId="0" applyFont="1" applyFill="1" applyAlignment="1" applyProtection="1">
      <alignment horizontal="left"/>
      <protection locked="0"/>
    </xf>
    <xf numFmtId="0" fontId="19" fillId="2" borderId="13" xfId="0" applyFont="1" applyFill="1" applyBorder="1" applyAlignment="1" applyProtection="1">
      <alignment horizontal="left" vertical="top"/>
      <protection hidden="1"/>
    </xf>
    <xf numFmtId="0" fontId="19" fillId="2" borderId="0" xfId="0" applyFont="1" applyFill="1" applyBorder="1" applyAlignment="1" applyProtection="1">
      <alignment horizontal="left" vertical="top"/>
      <protection hidden="1"/>
    </xf>
    <xf numFmtId="0" fontId="19" fillId="2" borderId="14" xfId="0" applyFont="1" applyFill="1" applyBorder="1" applyAlignment="1" applyProtection="1">
      <alignment horizontal="left" vertical="top"/>
      <protection hidden="1"/>
    </xf>
    <xf numFmtId="0" fontId="30" fillId="4" borderId="0" xfId="0" applyFont="1" applyFill="1" applyBorder="1" applyProtection="1">
      <protection hidden="1"/>
    </xf>
    <xf numFmtId="0" fontId="23" fillId="4" borderId="16" xfId="0" applyFont="1" applyFill="1" applyBorder="1" applyAlignment="1" applyProtection="1">
      <alignment horizontal="left"/>
      <protection hidden="1"/>
    </xf>
    <xf numFmtId="0" fontId="23" fillId="4" borderId="13" xfId="0" applyFont="1" applyFill="1" applyBorder="1" applyAlignment="1" applyProtection="1">
      <alignment horizontal="left"/>
      <protection hidden="1"/>
    </xf>
    <xf numFmtId="2" fontId="23" fillId="4" borderId="0" xfId="0" applyNumberFormat="1" applyFont="1" applyFill="1" applyBorder="1" applyAlignment="1" applyProtection="1">
      <alignment horizontal="left"/>
      <protection hidden="1"/>
    </xf>
    <xf numFmtId="0" fontId="0" fillId="4" borderId="13" xfId="0" applyFill="1" applyBorder="1" applyAlignment="1" applyProtection="1">
      <alignment horizontal="left"/>
      <protection hidden="1"/>
    </xf>
    <xf numFmtId="0" fontId="23" fillId="4" borderId="13" xfId="0" applyFont="1" applyFill="1" applyBorder="1" applyAlignment="1" applyProtection="1">
      <alignment wrapText="1"/>
      <protection hidden="1"/>
    </xf>
    <xf numFmtId="0" fontId="0" fillId="4" borderId="16" xfId="0" applyFill="1" applyBorder="1" applyProtection="1">
      <protection hidden="1"/>
    </xf>
    <xf numFmtId="0" fontId="23" fillId="4" borderId="16" xfId="0" applyFont="1" applyFill="1" applyBorder="1"/>
    <xf numFmtId="0" fontId="23" fillId="4" borderId="16" xfId="0" applyFont="1" applyFill="1" applyBorder="1" applyAlignment="1">
      <alignment horizontal="left"/>
    </xf>
    <xf numFmtId="0" fontId="23" fillId="4" borderId="17" xfId="0" applyFont="1" applyFill="1" applyBorder="1"/>
    <xf numFmtId="0" fontId="19" fillId="4" borderId="13" xfId="0" applyFont="1" applyFill="1" applyBorder="1" applyAlignment="1" applyProtection="1">
      <alignment vertical="top"/>
      <protection hidden="1"/>
    </xf>
    <xf numFmtId="0" fontId="23" fillId="4" borderId="13" xfId="0" applyFont="1" applyFill="1" applyBorder="1"/>
    <xf numFmtId="0" fontId="23" fillId="4" borderId="0" xfId="0" applyFont="1" applyFill="1" applyBorder="1"/>
    <xf numFmtId="165" fontId="30" fillId="4" borderId="0" xfId="0" applyNumberFormat="1" applyFont="1" applyFill="1" applyBorder="1" applyProtection="1">
      <protection hidden="1"/>
    </xf>
    <xf numFmtId="0" fontId="23" fillId="4" borderId="0" xfId="0" applyFont="1" applyFill="1" applyBorder="1" applyAlignment="1">
      <alignment horizontal="left"/>
    </xf>
    <xf numFmtId="0" fontId="23" fillId="4" borderId="14" xfId="0" applyFont="1" applyFill="1" applyBorder="1"/>
    <xf numFmtId="2" fontId="30" fillId="4" borderId="0" xfId="0" applyNumberFormat="1" applyFont="1" applyFill="1" applyBorder="1" applyProtection="1">
      <protection hidden="1"/>
    </xf>
    <xf numFmtId="165" fontId="15" fillId="4" borderId="0" xfId="0" applyNumberFormat="1" applyFont="1" applyFill="1" applyBorder="1" applyProtection="1">
      <protection hidden="1"/>
    </xf>
    <xf numFmtId="0" fontId="19" fillId="2" borderId="10" xfId="0" applyFont="1" applyFill="1" applyBorder="1" applyProtection="1">
      <protection hidden="1"/>
    </xf>
    <xf numFmtId="0" fontId="8" fillId="2" borderId="11" xfId="0" applyFont="1" applyFill="1" applyBorder="1" applyProtection="1">
      <protection hidden="1"/>
    </xf>
    <xf numFmtId="0" fontId="8" fillId="2" borderId="12" xfId="0" applyFont="1" applyFill="1" applyBorder="1" applyProtection="1">
      <protection hidden="1"/>
    </xf>
    <xf numFmtId="0" fontId="19" fillId="2" borderId="13" xfId="0" applyFont="1" applyFill="1" applyBorder="1" applyProtection="1">
      <protection hidden="1"/>
    </xf>
    <xf numFmtId="0" fontId="8" fillId="2" borderId="0" xfId="0" applyFont="1" applyFill="1" applyBorder="1" applyProtection="1">
      <protection hidden="1"/>
    </xf>
    <xf numFmtId="0" fontId="8" fillId="2" borderId="14" xfId="0" applyFont="1" applyFill="1" applyBorder="1" applyProtection="1">
      <protection hidden="1"/>
    </xf>
    <xf numFmtId="0" fontId="10" fillId="2" borderId="13" xfId="0" applyFont="1" applyFill="1" applyBorder="1" applyProtection="1">
      <protection hidden="1"/>
    </xf>
    <xf numFmtId="0" fontId="28" fillId="2" borderId="0" xfId="0" applyFont="1" applyFill="1" applyBorder="1" applyProtection="1">
      <protection hidden="1"/>
    </xf>
    <xf numFmtId="0" fontId="10" fillId="2" borderId="0" xfId="0" applyFont="1" applyFill="1" applyBorder="1" applyProtection="1">
      <protection hidden="1"/>
    </xf>
    <xf numFmtId="0" fontId="15" fillId="4" borderId="14" xfId="0" applyFont="1" applyFill="1" applyBorder="1" applyProtection="1">
      <protection hidden="1"/>
    </xf>
    <xf numFmtId="0" fontId="30" fillId="4" borderId="14" xfId="0" applyFont="1" applyFill="1" applyBorder="1" applyProtection="1">
      <protection hidden="1"/>
    </xf>
    <xf numFmtId="165" fontId="23" fillId="5" borderId="25" xfId="0" applyNumberFormat="1" applyFont="1" applyFill="1" applyBorder="1" applyProtection="1">
      <protection locked="0"/>
    </xf>
    <xf numFmtId="165" fontId="23" fillId="4" borderId="16" xfId="0" applyNumberFormat="1" applyFont="1" applyFill="1" applyBorder="1" applyProtection="1">
      <protection hidden="1"/>
    </xf>
    <xf numFmtId="0" fontId="23" fillId="4" borderId="0" xfId="0" applyFont="1" applyFill="1" applyProtection="1">
      <protection locked="0" hidden="1"/>
    </xf>
    <xf numFmtId="0" fontId="20" fillId="4" borderId="0" xfId="0" applyFont="1" applyFill="1" applyAlignment="1" applyProtection="1">
      <alignment horizontal="left" vertical="center" wrapText="1"/>
      <protection hidden="1"/>
    </xf>
    <xf numFmtId="0" fontId="23" fillId="4" borderId="0" xfId="0" applyFont="1" applyFill="1" applyBorder="1" applyAlignment="1">
      <alignment vertical="center"/>
    </xf>
    <xf numFmtId="2" fontId="23" fillId="4" borderId="26" xfId="0" applyNumberFormat="1" applyFont="1" applyFill="1" applyBorder="1" applyAlignment="1" applyProtection="1">
      <alignment horizontal="center"/>
      <protection hidden="1"/>
    </xf>
    <xf numFmtId="2" fontId="23" fillId="4" borderId="26" xfId="0" applyNumberFormat="1" applyFont="1" applyFill="1" applyBorder="1" applyAlignment="1" applyProtection="1">
      <alignment horizontal="center"/>
    </xf>
    <xf numFmtId="165" fontId="47" fillId="4" borderId="0" xfId="0" applyNumberFormat="1" applyFont="1" applyFill="1" applyBorder="1" applyProtection="1">
      <protection hidden="1"/>
    </xf>
    <xf numFmtId="0" fontId="23" fillId="0" borderId="0" xfId="0" applyFont="1" applyProtection="1">
      <protection hidden="1"/>
    </xf>
    <xf numFmtId="165" fontId="23" fillId="5" borderId="2" xfId="0" applyNumberFormat="1" applyFont="1" applyFill="1" applyBorder="1" applyAlignment="1" applyProtection="1">
      <alignment horizontal="center"/>
      <protection locked="0"/>
    </xf>
    <xf numFmtId="165" fontId="23" fillId="4" borderId="0" xfId="0" applyNumberFormat="1" applyFont="1" applyFill="1" applyBorder="1" applyAlignment="1" applyProtection="1">
      <alignment horizontal="center"/>
      <protection hidden="1"/>
    </xf>
    <xf numFmtId="0" fontId="1" fillId="2" borderId="0" xfId="0" applyFont="1" applyFill="1" applyProtection="1">
      <protection hidden="1"/>
    </xf>
    <xf numFmtId="0" fontId="1" fillId="2" borderId="0" xfId="0" applyFont="1" applyFill="1" applyBorder="1" applyProtection="1">
      <protection hidden="1"/>
    </xf>
    <xf numFmtId="0" fontId="1" fillId="7" borderId="10" xfId="0" applyFont="1" applyFill="1" applyBorder="1" applyProtection="1">
      <protection hidden="1"/>
    </xf>
    <xf numFmtId="0" fontId="1" fillId="7" borderId="11" xfId="0" applyFont="1" applyFill="1" applyBorder="1" applyProtection="1">
      <protection hidden="1"/>
    </xf>
    <xf numFmtId="0" fontId="1" fillId="7" borderId="12" xfId="0" applyFont="1" applyFill="1" applyBorder="1" applyProtection="1">
      <protection hidden="1"/>
    </xf>
    <xf numFmtId="0" fontId="1" fillId="7" borderId="13" xfId="0" applyFont="1" applyFill="1" applyBorder="1" applyProtection="1">
      <protection hidden="1"/>
    </xf>
    <xf numFmtId="0" fontId="1" fillId="7" borderId="0" xfId="0" applyFont="1" applyFill="1" applyBorder="1" applyProtection="1">
      <protection hidden="1"/>
    </xf>
    <xf numFmtId="0" fontId="1" fillId="7" borderId="14" xfId="0" applyFont="1" applyFill="1" applyBorder="1" applyProtection="1">
      <protection hidden="1"/>
    </xf>
    <xf numFmtId="0" fontId="1" fillId="7" borderId="15" xfId="0" applyFont="1" applyFill="1" applyBorder="1" applyProtection="1">
      <protection hidden="1"/>
    </xf>
    <xf numFmtId="0" fontId="1" fillId="7" borderId="16" xfId="0" applyFont="1" applyFill="1" applyBorder="1" applyProtection="1">
      <protection hidden="1"/>
    </xf>
    <xf numFmtId="0" fontId="1" fillId="7" borderId="17" xfId="0" applyFont="1" applyFill="1" applyBorder="1" applyProtection="1">
      <protection hidden="1"/>
    </xf>
    <xf numFmtId="2" fontId="23" fillId="0" borderId="5" xfId="0" applyNumberFormat="1" applyFont="1" applyFill="1" applyBorder="1" applyAlignment="1" applyProtection="1">
      <alignment horizontal="center"/>
      <protection hidden="1"/>
    </xf>
    <xf numFmtId="164" fontId="12" fillId="4" borderId="0" xfId="0" applyNumberFormat="1" applyFont="1" applyFill="1" applyBorder="1" applyProtection="1">
      <protection hidden="1"/>
    </xf>
    <xf numFmtId="2" fontId="12" fillId="4" borderId="0" xfId="0" applyNumberFormat="1" applyFont="1" applyFill="1" applyBorder="1" applyProtection="1">
      <protection hidden="1"/>
    </xf>
    <xf numFmtId="0" fontId="50" fillId="4" borderId="0" xfId="1" applyFont="1" applyFill="1" applyBorder="1" applyProtection="1">
      <protection locked="0" hidden="1"/>
    </xf>
    <xf numFmtId="0" fontId="50" fillId="4" borderId="0" xfId="0" applyFont="1" applyFill="1" applyBorder="1" applyProtection="1">
      <protection hidden="1"/>
    </xf>
    <xf numFmtId="164" fontId="50" fillId="4" borderId="0" xfId="0" applyNumberFormat="1" applyFont="1" applyFill="1" applyBorder="1" applyProtection="1">
      <protection hidden="1"/>
    </xf>
    <xf numFmtId="2" fontId="50" fillId="4" borderId="0" xfId="0" applyNumberFormat="1" applyFont="1" applyFill="1" applyBorder="1" applyProtection="1">
      <protection hidden="1"/>
    </xf>
    <xf numFmtId="0" fontId="50" fillId="0" borderId="0" xfId="1" applyFont="1" applyBorder="1" applyProtection="1">
      <protection locked="0" hidden="1"/>
    </xf>
    <xf numFmtId="0" fontId="51" fillId="4" borderId="0" xfId="0" applyFont="1" applyFill="1" applyProtection="1">
      <protection hidden="1"/>
    </xf>
    <xf numFmtId="0" fontId="50" fillId="4" borderId="0" xfId="0" applyFont="1" applyFill="1" applyProtection="1">
      <protection hidden="1"/>
    </xf>
    <xf numFmtId="0" fontId="50" fillId="4" borderId="0" xfId="1" applyFont="1" applyFill="1" applyProtection="1">
      <protection locked="0" hidden="1"/>
    </xf>
    <xf numFmtId="0" fontId="0" fillId="4" borderId="0" xfId="0" applyFont="1" applyFill="1" applyProtection="1">
      <protection hidden="1"/>
    </xf>
    <xf numFmtId="0" fontId="54" fillId="4" borderId="11" xfId="1" applyFont="1" applyFill="1" applyBorder="1" applyProtection="1">
      <protection hidden="1"/>
    </xf>
    <xf numFmtId="0" fontId="52" fillId="4" borderId="0" xfId="0" applyFont="1" applyFill="1" applyProtection="1">
      <protection hidden="1"/>
    </xf>
    <xf numFmtId="0" fontId="53" fillId="4" borderId="0" xfId="0" applyFont="1" applyFill="1" applyProtection="1">
      <protection hidden="1"/>
    </xf>
    <xf numFmtId="0" fontId="53" fillId="4" borderId="0" xfId="0" applyFont="1" applyFill="1" applyAlignment="1" applyProtection="1">
      <alignment wrapText="1"/>
      <protection hidden="1"/>
    </xf>
    <xf numFmtId="0" fontId="52" fillId="4" borderId="0" xfId="0" applyFont="1" applyFill="1" applyBorder="1" applyProtection="1">
      <protection hidden="1"/>
    </xf>
    <xf numFmtId="0" fontId="53" fillId="4" borderId="0" xfId="0" applyFont="1" applyFill="1" applyBorder="1" applyProtection="1">
      <protection hidden="1"/>
    </xf>
    <xf numFmtId="0" fontId="53" fillId="4" borderId="0" xfId="0" applyFont="1" applyFill="1" applyBorder="1" applyAlignment="1" applyProtection="1">
      <protection hidden="1"/>
    </xf>
    <xf numFmtId="0" fontId="9" fillId="0" borderId="0" xfId="0" applyFont="1" applyAlignment="1">
      <alignment horizontal="left"/>
    </xf>
    <xf numFmtId="2" fontId="53" fillId="4" borderId="0" xfId="0" applyNumberFormat="1" applyFont="1" applyFill="1" applyBorder="1" applyProtection="1">
      <protection hidden="1"/>
    </xf>
    <xf numFmtId="0" fontId="55" fillId="4" borderId="0" xfId="1" applyFont="1" applyFill="1" applyBorder="1" applyProtection="1">
      <protection locked="0" hidden="1"/>
    </xf>
    <xf numFmtId="0" fontId="55" fillId="4" borderId="0" xfId="0" applyFont="1" applyFill="1" applyBorder="1" applyProtection="1">
      <protection hidden="1"/>
    </xf>
    <xf numFmtId="0" fontId="56" fillId="4" borderId="0" xfId="1" applyFont="1" applyFill="1" applyBorder="1" applyProtection="1">
      <protection locked="0" hidden="1"/>
    </xf>
    <xf numFmtId="0" fontId="57" fillId="4" borderId="0" xfId="1" applyFont="1" applyFill="1" applyBorder="1" applyProtection="1">
      <protection locked="0" hidden="1"/>
    </xf>
    <xf numFmtId="0" fontId="50" fillId="0" borderId="0" xfId="0" applyFont="1" applyProtection="1">
      <protection hidden="1"/>
    </xf>
    <xf numFmtId="164" fontId="58" fillId="6" borderId="0" xfId="0" applyNumberFormat="1" applyFont="1" applyFill="1" applyBorder="1" applyProtection="1">
      <protection hidden="1"/>
    </xf>
    <xf numFmtId="0" fontId="1" fillId="4" borderId="0" xfId="0" applyFont="1" applyFill="1" applyBorder="1" applyAlignment="1" applyProtection="1">
      <alignment horizontal="center"/>
      <protection hidden="1"/>
    </xf>
    <xf numFmtId="0" fontId="59" fillId="4" borderId="0" xfId="0" applyFont="1" applyFill="1" applyBorder="1" applyProtection="1">
      <protection hidden="1"/>
    </xf>
    <xf numFmtId="0" fontId="21" fillId="4" borderId="16" xfId="0" applyFont="1" applyFill="1" applyBorder="1" applyProtection="1">
      <protection hidden="1"/>
    </xf>
    <xf numFmtId="0" fontId="20" fillId="4" borderId="0" xfId="0" applyFont="1" applyFill="1" applyAlignment="1" applyProtection="1">
      <alignment horizontal="left" vertical="center" wrapText="1"/>
      <protection hidden="1"/>
    </xf>
    <xf numFmtId="0" fontId="62" fillId="2" borderId="0" xfId="0" applyFont="1" applyFill="1" applyProtection="1">
      <protection hidden="1"/>
    </xf>
    <xf numFmtId="0" fontId="11" fillId="4" borderId="0" xfId="0" applyFont="1" applyFill="1" applyAlignment="1" applyProtection="1">
      <alignment horizontal="center"/>
      <protection hidden="1"/>
    </xf>
    <xf numFmtId="0" fontId="63" fillId="4" borderId="0" xfId="1" applyFont="1" applyFill="1" applyAlignment="1" applyProtection="1">
      <alignment horizontal="center"/>
      <protection hidden="1"/>
    </xf>
    <xf numFmtId="0" fontId="40" fillId="3" borderId="0" xfId="0" applyFont="1" applyFill="1" applyProtection="1">
      <protection hidden="1"/>
    </xf>
    <xf numFmtId="0" fontId="23" fillId="3" borderId="0" xfId="0" applyFont="1" applyFill="1" applyProtection="1">
      <protection hidden="1"/>
    </xf>
    <xf numFmtId="0" fontId="64" fillId="3" borderId="0" xfId="1" applyFont="1" applyFill="1" applyAlignment="1" applyProtection="1">
      <alignment horizontal="center"/>
      <protection hidden="1"/>
    </xf>
    <xf numFmtId="0" fontId="24" fillId="3" borderId="0" xfId="0" applyFont="1" applyFill="1" applyBorder="1" applyProtection="1">
      <protection hidden="1"/>
    </xf>
    <xf numFmtId="0" fontId="26" fillId="3" borderId="0" xfId="0" applyFont="1" applyFill="1" applyAlignment="1" applyProtection="1">
      <alignment horizontal="center"/>
      <protection hidden="1"/>
    </xf>
    <xf numFmtId="0" fontId="55" fillId="3" borderId="0" xfId="1" applyFont="1" applyFill="1" applyAlignment="1" applyProtection="1">
      <alignment horizontal="center"/>
      <protection locked="0" hidden="1"/>
    </xf>
    <xf numFmtId="0" fontId="0" fillId="3" borderId="0" xfId="0" applyFill="1" applyBorder="1" applyProtection="1">
      <protection hidden="1"/>
    </xf>
    <xf numFmtId="0" fontId="23" fillId="3" borderId="0" xfId="0" applyFont="1" applyFill="1" applyBorder="1" applyAlignment="1" applyProtection="1">
      <protection hidden="1"/>
    </xf>
    <xf numFmtId="0" fontId="23" fillId="3" borderId="0" xfId="1" applyFont="1" applyFill="1" applyBorder="1" applyAlignment="1">
      <alignment vertical="center"/>
    </xf>
    <xf numFmtId="0" fontId="23" fillId="3" borderId="0" xfId="0" applyFont="1" applyFill="1" applyBorder="1" applyAlignment="1">
      <alignment vertical="center"/>
    </xf>
    <xf numFmtId="0" fontId="25" fillId="3" borderId="0" xfId="0" applyFont="1" applyFill="1" applyProtection="1">
      <protection hidden="1"/>
    </xf>
    <xf numFmtId="0" fontId="38" fillId="3" borderId="0" xfId="0" applyFont="1" applyFill="1" applyProtection="1">
      <protection hidden="1"/>
    </xf>
    <xf numFmtId="0" fontId="65" fillId="3" borderId="0" xfId="1" applyFont="1" applyFill="1" applyAlignment="1" applyProtection="1">
      <alignment horizontal="center"/>
      <protection locked="0" hidden="1"/>
    </xf>
    <xf numFmtId="0" fontId="53" fillId="4" borderId="0" xfId="1" applyFont="1" applyFill="1" applyBorder="1" applyAlignment="1" applyProtection="1">
      <protection locked="0" hidden="1"/>
    </xf>
    <xf numFmtId="0" fontId="5" fillId="3" borderId="0" xfId="0" applyFont="1" applyFill="1" applyAlignment="1" applyProtection="1">
      <protection locked="0" hidden="1"/>
    </xf>
    <xf numFmtId="0" fontId="20" fillId="4" borderId="0" xfId="0" applyFont="1" applyFill="1" applyAlignment="1" applyProtection="1">
      <alignment horizontal="left" vertical="center" wrapText="1"/>
      <protection hidden="1"/>
    </xf>
    <xf numFmtId="0" fontId="24" fillId="4" borderId="0" xfId="0" applyFont="1" applyFill="1" applyBorder="1" applyAlignment="1" applyProtection="1">
      <alignment horizontal="left" vertical="center" wrapText="1"/>
      <protection hidden="1"/>
    </xf>
    <xf numFmtId="0" fontId="56" fillId="4" borderId="0" xfId="1" applyFont="1" applyFill="1" applyAlignment="1" applyProtection="1">
      <alignment horizontal="left" vertical="center" wrapText="1"/>
      <protection locked="0" hidden="1"/>
    </xf>
    <xf numFmtId="0" fontId="21" fillId="4" borderId="0" xfId="0" applyFont="1" applyFill="1" applyAlignment="1" applyProtection="1">
      <alignment horizontal="left" vertical="center" wrapText="1"/>
      <protection locked="0" hidden="1"/>
    </xf>
    <xf numFmtId="0" fontId="24" fillId="0" borderId="0" xfId="0" applyFont="1" applyFill="1" applyProtection="1">
      <protection locked="0"/>
    </xf>
    <xf numFmtId="0" fontId="57" fillId="4" borderId="0" xfId="1" applyFont="1" applyFill="1" applyProtection="1">
      <protection locked="0" hidden="1"/>
    </xf>
    <xf numFmtId="0" fontId="1" fillId="4" borderId="0" xfId="0" applyFont="1" applyFill="1" applyProtection="1">
      <protection locked="0" hidden="1"/>
    </xf>
    <xf numFmtId="0" fontId="60" fillId="8" borderId="27" xfId="1" applyFont="1" applyFill="1" applyBorder="1" applyAlignment="1" applyProtection="1">
      <alignment horizontal="center" vertical="center"/>
      <protection locked="0" hidden="1"/>
    </xf>
    <xf numFmtId="0" fontId="60" fillId="8" borderId="28" xfId="1" applyFont="1" applyFill="1" applyBorder="1" applyAlignment="1" applyProtection="1">
      <alignment horizontal="center" vertical="center"/>
      <protection locked="0" hidden="1"/>
    </xf>
    <xf numFmtId="0" fontId="60" fillId="8" borderId="29" xfId="1" applyFont="1" applyFill="1" applyBorder="1" applyAlignment="1" applyProtection="1">
      <alignment horizontal="center" vertical="center"/>
      <protection locked="0" hidden="1"/>
    </xf>
    <xf numFmtId="0" fontId="20" fillId="4" borderId="0" xfId="0" applyFont="1" applyFill="1" applyAlignment="1" applyProtection="1">
      <alignment horizontal="left" vertical="center" wrapText="1"/>
      <protection hidden="1"/>
    </xf>
    <xf numFmtId="0" fontId="19" fillId="2" borderId="0" xfId="0" applyFont="1" applyFill="1" applyAlignment="1" applyProtection="1">
      <alignment horizontal="left" vertical="top"/>
      <protection hidden="1"/>
    </xf>
    <xf numFmtId="0" fontId="16" fillId="3" borderId="0" xfId="0" applyFont="1" applyFill="1" applyAlignment="1" applyProtection="1">
      <alignment horizontal="center"/>
      <protection hidden="1"/>
    </xf>
    <xf numFmtId="0" fontId="23" fillId="4" borderId="0" xfId="0" applyFont="1" applyFill="1" applyBorder="1" applyAlignment="1" applyProtection="1">
      <alignment horizontal="left" wrapText="1"/>
      <protection hidden="1"/>
    </xf>
    <xf numFmtId="0" fontId="44" fillId="4" borderId="0" xfId="0" applyFont="1" applyFill="1" applyBorder="1" applyAlignment="1" applyProtection="1">
      <alignment horizontal="left" wrapText="1"/>
      <protection hidden="1"/>
    </xf>
    <xf numFmtId="0" fontId="20" fillId="4" borderId="0" xfId="0" applyFont="1" applyFill="1" applyBorder="1" applyAlignment="1" applyProtection="1">
      <alignment horizontal="left" vertical="center" wrapText="1"/>
      <protection hidden="1"/>
    </xf>
    <xf numFmtId="0" fontId="16" fillId="3" borderId="0" xfId="0" applyFont="1" applyFill="1" applyBorder="1" applyAlignment="1" applyProtection="1">
      <alignment horizontal="center"/>
      <protection hidden="1"/>
    </xf>
    <xf numFmtId="0" fontId="6" fillId="4" borderId="0" xfId="1" applyFill="1" applyBorder="1" applyAlignment="1" applyProtection="1">
      <alignment horizontal="center" vertical="center"/>
      <protection hidden="1"/>
    </xf>
    <xf numFmtId="0" fontId="6" fillId="4" borderId="0" xfId="1" applyFill="1" applyBorder="1" applyAlignment="1" applyProtection="1">
      <alignment horizontal="center" vertical="center" wrapText="1"/>
      <protection hidden="1"/>
    </xf>
    <xf numFmtId="0" fontId="41" fillId="2" borderId="10" xfId="0" applyFont="1" applyFill="1" applyBorder="1" applyAlignment="1" applyProtection="1">
      <alignment horizontal="center" vertical="center"/>
      <protection hidden="1"/>
    </xf>
    <xf numFmtId="0" fontId="41" fillId="2" borderId="11" xfId="0" applyFont="1" applyFill="1" applyBorder="1" applyAlignment="1" applyProtection="1">
      <alignment horizontal="center" vertical="center"/>
      <protection hidden="1"/>
    </xf>
    <xf numFmtId="0" fontId="13" fillId="4" borderId="0" xfId="0" applyFont="1" applyFill="1" applyBorder="1" applyAlignment="1" applyProtection="1">
      <alignment horizontal="left" vertical="top" wrapText="1"/>
      <protection hidden="1"/>
    </xf>
    <xf numFmtId="0" fontId="13" fillId="4" borderId="0" xfId="0" applyFont="1" applyFill="1" applyBorder="1" applyAlignment="1" applyProtection="1">
      <alignment horizontal="left" vertical="center" wrapText="1"/>
      <protection hidden="1"/>
    </xf>
    <xf numFmtId="0" fontId="13" fillId="4" borderId="14" xfId="0" applyFont="1" applyFill="1" applyBorder="1" applyAlignment="1" applyProtection="1">
      <alignment horizontal="left" vertical="center" wrapText="1"/>
      <protection hidden="1"/>
    </xf>
    <xf numFmtId="0" fontId="19" fillId="2" borderId="10" xfId="0" applyFont="1" applyFill="1" applyBorder="1" applyAlignment="1" applyProtection="1">
      <alignment horizontal="left" vertical="top"/>
      <protection hidden="1"/>
    </xf>
    <xf numFmtId="0" fontId="19" fillId="2" borderId="11" xfId="0" applyFont="1" applyFill="1" applyBorder="1" applyAlignment="1" applyProtection="1">
      <alignment horizontal="left" vertical="top"/>
      <protection hidden="1"/>
    </xf>
    <xf numFmtId="0" fontId="19" fillId="2" borderId="12" xfId="0" applyFont="1" applyFill="1" applyBorder="1" applyAlignment="1" applyProtection="1">
      <alignment horizontal="left" vertical="top"/>
      <protection hidden="1"/>
    </xf>
    <xf numFmtId="0" fontId="19" fillId="2" borderId="13" xfId="0" applyFont="1" applyFill="1" applyBorder="1" applyAlignment="1" applyProtection="1">
      <alignment horizontal="left" vertical="top"/>
      <protection hidden="1"/>
    </xf>
    <xf numFmtId="0" fontId="19" fillId="2" borderId="0" xfId="0" applyFont="1" applyFill="1" applyBorder="1" applyAlignment="1" applyProtection="1">
      <alignment horizontal="left" vertical="top"/>
      <protection hidden="1"/>
    </xf>
    <xf numFmtId="0" fontId="19" fillId="2" borderId="14" xfId="0" applyFont="1" applyFill="1" applyBorder="1" applyAlignment="1" applyProtection="1">
      <alignment horizontal="left" vertical="top"/>
      <protection hidden="1"/>
    </xf>
    <xf numFmtId="0" fontId="30" fillId="4" borderId="13" xfId="0" applyFont="1" applyFill="1" applyBorder="1" applyAlignment="1" applyProtection="1">
      <alignment horizontal="left"/>
      <protection hidden="1"/>
    </xf>
    <xf numFmtId="0" fontId="30" fillId="4" borderId="0" xfId="0" applyFont="1" applyFill="1" applyBorder="1" applyAlignment="1" applyProtection="1">
      <alignment horizontal="left"/>
      <protection hidden="1"/>
    </xf>
    <xf numFmtId="0" fontId="23" fillId="4" borderId="13" xfId="0" applyFont="1" applyFill="1" applyBorder="1" applyAlignment="1" applyProtection="1">
      <alignment horizontal="left"/>
      <protection hidden="1"/>
    </xf>
    <xf numFmtId="0" fontId="23" fillId="4" borderId="0" xfId="0" applyFont="1" applyFill="1" applyBorder="1" applyAlignment="1" applyProtection="1">
      <alignment horizontal="left"/>
      <protection hidden="1"/>
    </xf>
    <xf numFmtId="0" fontId="23" fillId="4" borderId="0" xfId="0" applyFont="1" applyFill="1" applyAlignment="1" applyProtection="1">
      <alignment horizontal="left" vertical="top" wrapText="1"/>
      <protection hidden="1"/>
    </xf>
    <xf numFmtId="0" fontId="20" fillId="4" borderId="0" xfId="0" applyFont="1" applyFill="1" applyAlignment="1" applyProtection="1">
      <alignment vertical="top" wrapText="1"/>
      <protection hidden="1"/>
    </xf>
    <xf numFmtId="0" fontId="20" fillId="4" borderId="0" xfId="0" applyFont="1" applyFill="1" applyAlignment="1" applyProtection="1">
      <alignment horizontal="left" vertical="top" wrapText="1"/>
      <protection hidden="1"/>
    </xf>
    <xf numFmtId="0" fontId="1" fillId="4" borderId="0" xfId="0" applyFont="1" applyFill="1" applyBorder="1" applyAlignment="1" applyProtection="1">
      <alignment horizontal="center"/>
      <protection hidden="1"/>
    </xf>
    <xf numFmtId="0" fontId="23" fillId="4" borderId="0" xfId="0" applyFont="1" applyFill="1" applyAlignment="1" applyProtection="1">
      <alignment horizontal="center" vertical="center"/>
      <protection hidden="1"/>
    </xf>
    <xf numFmtId="0" fontId="30" fillId="4" borderId="0" xfId="0" applyFont="1" applyFill="1" applyAlignment="1" applyProtection="1">
      <alignment horizontal="center"/>
      <protection hidden="1"/>
    </xf>
    <xf numFmtId="0" fontId="23" fillId="4" borderId="0" xfId="0" applyFont="1" applyFill="1" applyAlignment="1" applyProtection="1">
      <alignment horizontal="center"/>
      <protection hidden="1"/>
    </xf>
    <xf numFmtId="0" fontId="26" fillId="4" borderId="0" xfId="0" applyFont="1" applyFill="1" applyAlignment="1" applyProtection="1">
      <alignment horizontal="center"/>
      <protection hidden="1"/>
    </xf>
    <xf numFmtId="0" fontId="30" fillId="4" borderId="0" xfId="0" applyFont="1" applyFill="1" applyAlignment="1" applyProtection="1">
      <alignment horizontal="left" wrapText="1"/>
      <protection hidden="1"/>
    </xf>
    <xf numFmtId="0" fontId="13" fillId="4" borderId="0" xfId="0" applyFont="1" applyFill="1" applyBorder="1" applyAlignment="1" applyProtection="1">
      <alignment horizontal="center" vertical="center" wrapText="1"/>
      <protection hidden="1"/>
    </xf>
    <xf numFmtId="0" fontId="26" fillId="3" borderId="0" xfId="0" applyFont="1" applyFill="1" applyAlignment="1" applyProtection="1">
      <alignment horizontal="left"/>
      <protection hidden="1"/>
    </xf>
    <xf numFmtId="0" fontId="23" fillId="4" borderId="0" xfId="0" applyFont="1" applyFill="1" applyBorder="1" applyAlignment="1">
      <alignment vertical="center"/>
    </xf>
    <xf numFmtId="0" fontId="15" fillId="4" borderId="0" xfId="0" applyFont="1" applyFill="1" applyBorder="1" applyAlignment="1" applyProtection="1">
      <alignment horizontal="center" vertical="center" wrapText="1"/>
      <protection hidden="1"/>
    </xf>
    <xf numFmtId="0" fontId="23" fillId="4" borderId="0" xfId="1" applyFont="1" applyFill="1" applyBorder="1" applyAlignment="1">
      <alignment horizontal="center" vertical="center"/>
    </xf>
    <xf numFmtId="0" fontId="23" fillId="4" borderId="0" xfId="0" applyFont="1" applyFill="1" applyBorder="1" applyAlignment="1">
      <alignment horizontal="center" vertical="center" wrapText="1"/>
    </xf>
    <xf numFmtId="0" fontId="23" fillId="4" borderId="0" xfId="0" applyFont="1" applyFill="1" applyBorder="1" applyAlignment="1" applyProtection="1">
      <alignment horizontal="center" vertical="center" wrapText="1"/>
      <protection hidden="1"/>
    </xf>
    <xf numFmtId="0" fontId="57" fillId="4" borderId="0" xfId="1" applyFont="1" applyFill="1" applyBorder="1" applyAlignment="1" applyProtection="1">
      <alignment horizontal="center" vertical="center" wrapText="1"/>
      <protection locked="0" hidden="1"/>
    </xf>
    <xf numFmtId="0" fontId="61" fillId="4" borderId="0" xfId="1" applyFont="1" applyFill="1" applyBorder="1" applyAlignment="1" applyProtection="1">
      <alignment horizontal="center" wrapText="1"/>
      <protection locked="0" hidden="1"/>
    </xf>
    <xf numFmtId="164" fontId="23" fillId="4" borderId="0" xfId="0" applyNumberFormat="1" applyFont="1" applyFill="1" applyBorder="1" applyAlignment="1" applyProtection="1">
      <alignment horizontal="left"/>
      <protection hidden="1"/>
    </xf>
    <xf numFmtId="0" fontId="26" fillId="4" borderId="0" xfId="1" applyFont="1" applyFill="1" applyBorder="1" applyAlignment="1" applyProtection="1">
      <alignment horizontal="center" vertical="center" wrapText="1"/>
      <protection hidden="1"/>
    </xf>
    <xf numFmtId="0" fontId="23" fillId="4" borderId="0" xfId="0" applyFont="1" applyFill="1" applyBorder="1" applyAlignment="1" applyProtection="1">
      <alignment horizontal="left" vertical="top" wrapText="1"/>
      <protection hidden="1"/>
    </xf>
    <xf numFmtId="0" fontId="61" fillId="0" borderId="0" xfId="1" applyFont="1" applyAlignment="1" applyProtection="1">
      <alignment horizontal="center"/>
      <protection locked="0" hidden="1"/>
    </xf>
    <xf numFmtId="0" fontId="56" fillId="4" borderId="0" xfId="1" applyFont="1" applyFill="1" applyAlignment="1" applyProtection="1">
      <alignment horizontal="left" vertical="center" wrapText="1"/>
      <protection locked="0" hidden="1"/>
    </xf>
    <xf numFmtId="0" fontId="21" fillId="4" borderId="0" xfId="0" applyFont="1" applyFill="1" applyAlignment="1" applyProtection="1">
      <alignment horizontal="left" vertical="center" wrapText="1"/>
      <protection locked="0" hidden="1"/>
    </xf>
    <xf numFmtId="0" fontId="19" fillId="2" borderId="0" xfId="0" applyFont="1" applyFill="1" applyAlignment="1" applyProtection="1">
      <alignment horizontal="center"/>
      <protection hidden="1"/>
    </xf>
    <xf numFmtId="0" fontId="68" fillId="2" borderId="0" xfId="0" applyFont="1" applyFill="1" applyAlignment="1" applyProtection="1">
      <alignment horizontal="center"/>
      <protection hidden="1"/>
    </xf>
    <xf numFmtId="0" fontId="55" fillId="4" borderId="0" xfId="1" applyFont="1" applyFill="1" applyBorder="1" applyAlignment="1" applyProtection="1">
      <alignment horizontal="left"/>
      <protection locked="0" hidden="1"/>
    </xf>
    <xf numFmtId="0" fontId="21" fillId="4" borderId="0" xfId="0" quotePrefix="1" applyFont="1" applyFill="1" applyBorder="1" applyAlignment="1" applyProtection="1">
      <alignment horizontal="left"/>
      <protection hidden="1"/>
    </xf>
    <xf numFmtId="0" fontId="21" fillId="4" borderId="0" xfId="0" applyFont="1" applyFill="1" applyBorder="1" applyAlignment="1" applyProtection="1">
      <alignment horizontal="left"/>
      <protection hidden="1"/>
    </xf>
    <xf numFmtId="0" fontId="21" fillId="4" borderId="0" xfId="0" applyFont="1" applyFill="1" applyBorder="1" applyAlignment="1" applyProtection="1">
      <alignment horizontal="center" vertical="center" wrapText="1"/>
      <protection hidden="1"/>
    </xf>
  </cellXfs>
  <cellStyles count="2">
    <cellStyle name="Hyperlink" xfId="1" builtinId="8"/>
    <cellStyle name="Normal" xfId="0" builtinId="0"/>
  </cellStyles>
  <dxfs count="4">
    <dxf>
      <numFmt numFmtId="169" formatCode=";;;"/>
    </dxf>
    <dxf>
      <numFmt numFmtId="169" formatCode=";;;"/>
    </dxf>
    <dxf>
      <numFmt numFmtId="169" formatCode=";;;"/>
    </dxf>
    <dxf>
      <font>
        <condense val="0"/>
        <extend val="0"/>
        <color rgb="FF006100"/>
      </font>
      <fill>
        <patternFill>
          <bgColor rgb="FFC6EFCE"/>
        </patternFill>
      </fill>
    </dxf>
  </dxfs>
  <tableStyles count="0" defaultTableStyle="TableStyleMedium2" defaultPivotStyle="PivotStyleLight16"/>
  <colors>
    <mruColors>
      <color rgb="FF0000FF"/>
      <color rgb="FF0D362E"/>
      <color rgb="FFBB9753"/>
      <color rgb="FF173A12"/>
      <color rgb="FFFFF4D5"/>
      <color rgb="FF1E7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Style="combo" dx="16" fmlaLink="Sheet2!$H$1" fmlaRange="Sheet2!$A$1:$A$3" noThreeD="1" sel="1" val="0"/>
</file>

<file path=xl/ctrlProps/ctrlProp2.xml><?xml version="1.0" encoding="utf-8"?>
<formControlPr xmlns="http://schemas.microsoft.com/office/spreadsheetml/2009/9/main" objectType="Drop" dropStyle="combo" dx="16" fmlaLink="$B$84" fmlaRange="$B$76:$B$83" noThreeD="1" sel="1" val="0"/>
</file>

<file path=xl/drawings/_rels/drawing1.xml.rels><?xml version="1.0" encoding="UTF-8" standalone="yes"?>
<Relationships xmlns="http://schemas.openxmlformats.org/package/2006/relationships"><Relationship Id="rId3" Type="http://schemas.openxmlformats.org/officeDocument/2006/relationships/hyperlink" Target="#Disclaimer!A1"/><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3.emf"/></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g"/><Relationship Id="rId3" Type="http://schemas.openxmlformats.org/officeDocument/2006/relationships/image" Target="../media/image1.png"/><Relationship Id="rId7" Type="http://schemas.openxmlformats.org/officeDocument/2006/relationships/image" Target="../media/image8.png"/><Relationship Id="rId12" Type="http://schemas.openxmlformats.org/officeDocument/2006/relationships/image" Target="../media/image13.jpeg"/><Relationship Id="rId2" Type="http://schemas.openxmlformats.org/officeDocument/2006/relationships/image" Target="../media/image2.png"/><Relationship Id="rId1" Type="http://schemas.openxmlformats.org/officeDocument/2006/relationships/hyperlink" Target="#Index!A1"/><Relationship Id="rId6" Type="http://schemas.openxmlformats.org/officeDocument/2006/relationships/image" Target="../media/image7.png"/><Relationship Id="rId11" Type="http://schemas.openxmlformats.org/officeDocument/2006/relationships/image" Target="../media/image12.jpe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jpeg"/><Relationship Id="rId2" Type="http://schemas.openxmlformats.org/officeDocument/2006/relationships/image" Target="../media/image16.jpeg"/><Relationship Id="rId1" Type="http://schemas.openxmlformats.org/officeDocument/2006/relationships/image" Target="../media/image15.png"/><Relationship Id="rId6" Type="http://schemas.openxmlformats.org/officeDocument/2006/relationships/image" Target="../media/image20.jpeg"/><Relationship Id="rId5" Type="http://schemas.openxmlformats.org/officeDocument/2006/relationships/image" Target="../media/image19.jpe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ex!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1619250</xdr:colOff>
      <xdr:row>23</xdr:row>
      <xdr:rowOff>182879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print"/>
        <a:srcRect t="83569"/>
        <a:stretch/>
      </xdr:blipFill>
      <xdr:spPr>
        <a:xfrm>
          <a:off x="0" y="0"/>
          <a:ext cx="1619250" cy="6004559"/>
        </a:xfrm>
        <a:prstGeom prst="rect">
          <a:avLst/>
        </a:prstGeom>
      </xdr:spPr>
    </xdr:pic>
    <xdr:clientData/>
  </xdr:twoCellAnchor>
  <xdr:twoCellAnchor editAs="oneCell">
    <xdr:from>
      <xdr:col>0</xdr:col>
      <xdr:colOff>1722787</xdr:colOff>
      <xdr:row>2</xdr:row>
      <xdr:rowOff>66264</xdr:rowOff>
    </xdr:from>
    <xdr:to>
      <xdr:col>1</xdr:col>
      <xdr:colOff>1351120</xdr:colOff>
      <xdr:row>3</xdr:row>
      <xdr:rowOff>177538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editAs="absolute">
    <xdr:from>
      <xdr:col>0</xdr:col>
      <xdr:colOff>8283</xdr:colOff>
      <xdr:row>0</xdr:row>
      <xdr:rowOff>1</xdr:rowOff>
    </xdr:from>
    <xdr:to>
      <xdr:col>0</xdr:col>
      <xdr:colOff>1617807</xdr:colOff>
      <xdr:row>20</xdr:row>
      <xdr:rowOff>144016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print"/>
        <a:srcRect b="24285"/>
        <a:stretch/>
      </xdr:blipFill>
      <xdr:spPr>
        <a:xfrm>
          <a:off x="8283" y="1"/>
          <a:ext cx="1609524" cy="5093804"/>
        </a:xfrm>
        <a:prstGeom prst="rect">
          <a:avLst/>
        </a:prstGeom>
      </xdr:spPr>
    </xdr:pic>
    <xdr:clientData/>
  </xdr:twoCellAnchor>
  <xdr:twoCellAnchor editAs="absolute">
    <xdr:from>
      <xdr:col>10</xdr:col>
      <xdr:colOff>238696</xdr:colOff>
      <xdr:row>0</xdr:row>
      <xdr:rowOff>3803</xdr:rowOff>
    </xdr:from>
    <xdr:to>
      <xdr:col>13</xdr:col>
      <xdr:colOff>0</xdr:colOff>
      <xdr:row>20</xdr:row>
      <xdr:rowOff>139536</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 cstate="print"/>
        <a:srcRect b="24407"/>
        <a:stretch/>
      </xdr:blipFill>
      <xdr:spPr>
        <a:xfrm>
          <a:off x="9552681" y="3803"/>
          <a:ext cx="1642856" cy="5227855"/>
        </a:xfrm>
        <a:prstGeom prst="rect">
          <a:avLst/>
        </a:prstGeom>
      </xdr:spPr>
    </xdr:pic>
    <xdr:clientData/>
  </xdr:twoCellAnchor>
  <xdr:twoCellAnchor>
    <xdr:from>
      <xdr:col>10</xdr:col>
      <xdr:colOff>237498</xdr:colOff>
      <xdr:row>0</xdr:row>
      <xdr:rowOff>0</xdr:rowOff>
    </xdr:from>
    <xdr:to>
      <xdr:col>12</xdr:col>
      <xdr:colOff>627183</xdr:colOff>
      <xdr:row>23</xdr:row>
      <xdr:rowOff>179293</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print"/>
        <a:srcRect t="83569"/>
        <a:stretch/>
      </xdr:blipFill>
      <xdr:spPr>
        <a:xfrm>
          <a:off x="9542863" y="0"/>
          <a:ext cx="1644744" cy="5549152"/>
        </a:xfrm>
        <a:prstGeom prst="rect">
          <a:avLst/>
        </a:prstGeom>
      </xdr:spPr>
    </xdr:pic>
    <xdr:clientData/>
  </xdr:twoCellAnchor>
  <xdr:twoCellAnchor editAs="absolute">
    <xdr:from>
      <xdr:col>10</xdr:col>
      <xdr:colOff>243459</xdr:colOff>
      <xdr:row>0</xdr:row>
      <xdr:rowOff>3803</xdr:rowOff>
    </xdr:from>
    <xdr:to>
      <xdr:col>13</xdr:col>
      <xdr:colOff>0</xdr:colOff>
      <xdr:row>15</xdr:row>
      <xdr:rowOff>57449</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 cstate="print"/>
        <a:srcRect t="-1" b="40460"/>
        <a:stretch/>
      </xdr:blipFill>
      <xdr:spPr>
        <a:xfrm>
          <a:off x="9553111" y="3803"/>
          <a:ext cx="1625097" cy="4122063"/>
        </a:xfrm>
        <a:prstGeom prst="rect">
          <a:avLst/>
        </a:prstGeom>
      </xdr:spPr>
    </xdr:pic>
    <xdr:clientData/>
  </xdr:twoCellAnchor>
  <xdr:oneCellAnchor>
    <xdr:from>
      <xdr:col>0</xdr:col>
      <xdr:colOff>1615095</xdr:colOff>
      <xdr:row>21</xdr:row>
      <xdr:rowOff>166133</xdr:rowOff>
    </xdr:from>
    <xdr:ext cx="4065921" cy="405367"/>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615095" y="5132271"/>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oneCellAnchor>
    <xdr:from>
      <xdr:col>9</xdr:col>
      <xdr:colOff>123939</xdr:colOff>
      <xdr:row>22</xdr:row>
      <xdr:rowOff>132149</xdr:rowOff>
    </xdr:from>
    <xdr:ext cx="742576" cy="248851"/>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000-00000B000000}"/>
            </a:ext>
          </a:extLst>
        </xdr:cNvPr>
        <xdr:cNvSpPr txBox="1"/>
      </xdr:nvSpPr>
      <xdr:spPr>
        <a:xfrm>
          <a:off x="8810739" y="5399888"/>
          <a:ext cx="7425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solidFill>
                <a:srgbClr val="0000FF"/>
              </a:solidFill>
            </a:rPr>
            <a:t>Disclaimer</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1412080</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19</xdr:row>
      <xdr:rowOff>24848</xdr:rowOff>
    </xdr:from>
    <xdr:to>
      <xdr:col>0</xdr:col>
      <xdr:colOff>1617807</xdr:colOff>
      <xdr:row>421</xdr:row>
      <xdr:rowOff>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rotWithShape="1">
        <a:blip xmlns:r="http://schemas.openxmlformats.org/officeDocument/2006/relationships" r:embed="rId3" cstate="print"/>
        <a:srcRect t="83569"/>
        <a:stretch/>
      </xdr:blipFill>
      <xdr:spPr>
        <a:xfrm>
          <a:off x="8283" y="5126935"/>
          <a:ext cx="1609524" cy="67246500"/>
        </a:xfrm>
        <a:prstGeom prst="rect">
          <a:avLst/>
        </a:prstGeom>
      </xdr:spPr>
    </xdr:pic>
    <xdr:clientData/>
  </xdr:twoCellAnchor>
  <xdr:twoCellAnchor editAs="absolute">
    <xdr:from>
      <xdr:col>0</xdr:col>
      <xdr:colOff>8283</xdr:colOff>
      <xdr:row>0</xdr:row>
      <xdr:rowOff>1</xdr:rowOff>
    </xdr:from>
    <xdr:to>
      <xdr:col>0</xdr:col>
      <xdr:colOff>1617807</xdr:colOff>
      <xdr:row>19</xdr:row>
      <xdr:rowOff>132522</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7507"/>
        </a:xfrm>
        <a:prstGeom prst="rect">
          <a:avLst/>
        </a:prstGeom>
      </xdr:spPr>
    </xdr:pic>
    <xdr:clientData/>
  </xdr:twoCellAnchor>
  <xdr:oneCellAnchor>
    <xdr:from>
      <xdr:col>0</xdr:col>
      <xdr:colOff>1606812</xdr:colOff>
      <xdr:row>417</xdr:row>
      <xdr:rowOff>83312</xdr:rowOff>
    </xdr:from>
    <xdr:ext cx="4065921" cy="405367"/>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06812" y="77293790"/>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10</xdr:col>
      <xdr:colOff>236739</xdr:colOff>
      <xdr:row>12</xdr:row>
      <xdr:rowOff>188433</xdr:rowOff>
    </xdr:from>
    <xdr:to>
      <xdr:col>13</xdr:col>
      <xdr:colOff>0</xdr:colOff>
      <xdr:row>421</xdr:row>
      <xdr:rowOff>0</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rotWithShape="1">
        <a:blip xmlns:r="http://schemas.openxmlformats.org/officeDocument/2006/relationships" r:embed="rId3" cstate="print"/>
        <a:srcRect t="83569"/>
        <a:stretch/>
      </xdr:blipFill>
      <xdr:spPr>
        <a:xfrm>
          <a:off x="9297913" y="3890759"/>
          <a:ext cx="1602000" cy="74081719"/>
        </a:xfrm>
        <a:prstGeom prst="rect">
          <a:avLst/>
        </a:prstGeom>
      </xdr:spPr>
    </xdr:pic>
    <xdr:clientData/>
  </xdr:twoCellAnchor>
  <xdr:twoCellAnchor editAs="absolute">
    <xdr:from>
      <xdr:col>10</xdr:col>
      <xdr:colOff>236832</xdr:colOff>
      <xdr:row>0</xdr:row>
      <xdr:rowOff>7620</xdr:rowOff>
    </xdr:from>
    <xdr:to>
      <xdr:col>12</xdr:col>
      <xdr:colOff>624839</xdr:colOff>
      <xdr:row>14</xdr:row>
      <xdr:rowOff>87547</xdr:rowOff>
    </xdr:to>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3" cstate="print"/>
        <a:srcRect t="-1" b="39741"/>
        <a:stretch/>
      </xdr:blipFill>
      <xdr:spPr>
        <a:xfrm>
          <a:off x="9807552" y="7620"/>
          <a:ext cx="1637687" cy="4171867"/>
        </a:xfrm>
        <a:prstGeom prst="rect">
          <a:avLst/>
        </a:prstGeom>
      </xdr:spPr>
    </xdr:pic>
    <xdr:clientData/>
  </xdr:twoCellAnchor>
  <xdr:twoCellAnchor>
    <xdr:from>
      <xdr:col>8</xdr:col>
      <xdr:colOff>0</xdr:colOff>
      <xdr:row>419</xdr:row>
      <xdr:rowOff>0</xdr:rowOff>
    </xdr:from>
    <xdr:to>
      <xdr:col>9</xdr:col>
      <xdr:colOff>146768</xdr:colOff>
      <xdr:row>419</xdr:row>
      <xdr:rowOff>152400</xdr:rowOff>
    </xdr:to>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900-00000A000000}"/>
            </a:ext>
          </a:extLst>
        </xdr:cNvPr>
        <xdr:cNvSpPr txBox="1"/>
      </xdr:nvSpPr>
      <xdr:spPr>
        <a:xfrm>
          <a:off x="8097078" y="78174574"/>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7</xdr:row>
          <xdr:rowOff>53340</xdr:rowOff>
        </xdr:from>
        <xdr:to>
          <xdr:col>3</xdr:col>
          <xdr:colOff>68580</xdr:colOff>
          <xdr:row>8</xdr:row>
          <xdr:rowOff>114300</xdr:rowOff>
        </xdr:to>
        <xdr:sp macro="" textlink="">
          <xdr:nvSpPr>
            <xdr:cNvPr id="16452" name="Drop Down 68" hidden="1">
              <a:extLst>
                <a:ext uri="{63B3BB69-23CF-44E3-9099-C40C66FF867C}">
                  <a14:compatExt spid="_x0000_s16452"/>
                </a:ext>
                <a:ext uri="{FF2B5EF4-FFF2-40B4-BE49-F238E27FC236}">
                  <a16:creationId xmlns:a16="http://schemas.microsoft.com/office/drawing/2014/main" id="{00000000-0008-0000-0900-00004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0</xdr:colOff>
          <xdr:row>17</xdr:row>
          <xdr:rowOff>22860</xdr:rowOff>
        </xdr:to>
        <xdr:pic>
          <xdr:nvPicPr>
            <xdr:cNvPr id="16570" name="Picture 22">
              <a:extLst>
                <a:ext uri="{FF2B5EF4-FFF2-40B4-BE49-F238E27FC236}">
                  <a16:creationId xmlns:a16="http://schemas.microsoft.com/office/drawing/2014/main" id="{00000000-0008-0000-0900-0000BA400000}"/>
                </a:ext>
              </a:extLst>
            </xdr:cNvPr>
            <xdr:cNvPicPr>
              <a:picLocks noChangeAspect="1" noChangeArrowheads="1"/>
              <a:extLst>
                <a:ext uri="{84589F7E-364E-4C9E-8A38-B11213B215E9}">
                  <a14:cameraTool cellRange="Application" spid="_x0000_s16596"/>
                </a:ext>
              </a:extLst>
            </xdr:cNvPicPr>
          </xdr:nvPicPr>
          <xdr:blipFill>
            <a:blip xmlns:r="http://schemas.openxmlformats.org/officeDocument/2006/relationships" r:embed="rId4"/>
            <a:srcRect/>
            <a:stretch>
              <a:fillRect/>
            </a:stretch>
          </xdr:blipFill>
          <xdr:spPr bwMode="auto">
            <a:xfrm>
              <a:off x="1897380" y="3139440"/>
              <a:ext cx="2308860" cy="15468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0</xdr:row>
      <xdr:rowOff>0</xdr:rowOff>
    </xdr:from>
    <xdr:to>
      <xdr:col>0</xdr:col>
      <xdr:colOff>1617807</xdr:colOff>
      <xdr:row>140</xdr:row>
      <xdr:rowOff>190499</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rotWithShape="1">
        <a:blip xmlns:r="http://schemas.openxmlformats.org/officeDocument/2006/relationships" r:embed="rId3" cstate="print"/>
        <a:srcRect t="83569"/>
        <a:stretch/>
      </xdr:blipFill>
      <xdr:spPr>
        <a:xfrm>
          <a:off x="8283" y="0"/>
          <a:ext cx="1609524" cy="14874239"/>
        </a:xfrm>
        <a:prstGeom prst="rect">
          <a:avLst/>
        </a:prstGeom>
      </xdr:spPr>
    </xdr:pic>
    <xdr:clientData/>
  </xdr:twoCellAnchor>
  <xdr:twoCellAnchor>
    <xdr:from>
      <xdr:col>10</xdr:col>
      <xdr:colOff>237497</xdr:colOff>
      <xdr:row>0</xdr:row>
      <xdr:rowOff>0</xdr:rowOff>
    </xdr:from>
    <xdr:to>
      <xdr:col>13</xdr:col>
      <xdr:colOff>4353</xdr:colOff>
      <xdr:row>140</xdr:row>
      <xdr:rowOff>190499</xdr:rowOff>
    </xdr:to>
    <xdr:pic>
      <xdr:nvPicPr>
        <xdr:cNvPr id="5" name="Picture 4">
          <a:extLst>
            <a:ext uri="{FF2B5EF4-FFF2-40B4-BE49-F238E27FC236}">
              <a16:creationId xmlns:a16="http://schemas.microsoft.com/office/drawing/2014/main" id="{00000000-0008-0000-0A00-000005000000}"/>
            </a:ext>
          </a:extLst>
        </xdr:cNvPr>
        <xdr:cNvPicPr>
          <a:picLocks/>
        </xdr:cNvPicPr>
      </xdr:nvPicPr>
      <xdr:blipFill rotWithShape="1">
        <a:blip xmlns:r="http://schemas.openxmlformats.org/officeDocument/2006/relationships" r:embed="rId3" cstate="print"/>
        <a:srcRect t="83569"/>
        <a:stretch/>
      </xdr:blipFill>
      <xdr:spPr>
        <a:xfrm>
          <a:off x="9544783" y="0"/>
          <a:ext cx="1628313" cy="31769956"/>
        </a:xfrm>
        <a:prstGeom prst="rect">
          <a:avLst/>
        </a:prstGeom>
      </xdr:spPr>
    </xdr:pic>
    <xdr:clientData/>
  </xdr:twoCellAnchor>
  <xdr:twoCellAnchor editAs="absolute">
    <xdr:from>
      <xdr:col>0</xdr:col>
      <xdr:colOff>8283</xdr:colOff>
      <xdr:row>0</xdr:row>
      <xdr:rowOff>1</xdr:rowOff>
    </xdr:from>
    <xdr:to>
      <xdr:col>0</xdr:col>
      <xdr:colOff>1617807</xdr:colOff>
      <xdr:row>15</xdr:row>
      <xdr:rowOff>514469</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7507"/>
        </a:xfrm>
        <a:prstGeom prst="rect">
          <a:avLst/>
        </a:prstGeom>
      </xdr:spPr>
    </xdr:pic>
    <xdr:clientData/>
  </xdr:twoCellAnchor>
  <xdr:twoCellAnchor editAs="absolute">
    <xdr:from>
      <xdr:col>10</xdr:col>
      <xdr:colOff>243458</xdr:colOff>
      <xdr:row>0</xdr:row>
      <xdr:rowOff>0</xdr:rowOff>
    </xdr:from>
    <xdr:to>
      <xdr:col>13</xdr:col>
      <xdr:colOff>0</xdr:colOff>
      <xdr:row>11</xdr:row>
      <xdr:rowOff>114774</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3" cstate="print"/>
        <a:srcRect t="-1" b="40460"/>
        <a:stretch/>
      </xdr:blipFill>
      <xdr:spPr>
        <a:xfrm>
          <a:off x="9301733" y="0"/>
          <a:ext cx="1585342" cy="4119356"/>
        </a:xfrm>
        <a:prstGeom prst="rect">
          <a:avLst/>
        </a:prstGeom>
      </xdr:spPr>
    </xdr:pic>
    <xdr:clientData/>
  </xdr:twoCellAnchor>
  <xdr:oneCellAnchor>
    <xdr:from>
      <xdr:col>0</xdr:col>
      <xdr:colOff>1603908</xdr:colOff>
      <xdr:row>71</xdr:row>
      <xdr:rowOff>157859</xdr:rowOff>
    </xdr:from>
    <xdr:ext cx="4065921" cy="405367"/>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1603908" y="12282624"/>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1</xdr:col>
      <xdr:colOff>1279143</xdr:colOff>
      <xdr:row>45</xdr:row>
      <xdr:rowOff>172184</xdr:rowOff>
    </xdr:from>
    <xdr:to>
      <xdr:col>3</xdr:col>
      <xdr:colOff>10561</xdr:colOff>
      <xdr:row>47</xdr:row>
      <xdr:rowOff>97168</xdr:rowOff>
    </xdr:to>
    <xdr:sp macro="" textlink="">
      <xdr:nvSpPr>
        <xdr:cNvPr id="29" name="TextBox 28">
          <a:extLst>
            <a:ext uri="{FF2B5EF4-FFF2-40B4-BE49-F238E27FC236}">
              <a16:creationId xmlns:a16="http://schemas.microsoft.com/office/drawing/2014/main" id="{00000000-0008-0000-0A00-00001D000000}"/>
            </a:ext>
          </a:extLst>
        </xdr:cNvPr>
        <xdr:cNvSpPr txBox="1"/>
      </xdr:nvSpPr>
      <xdr:spPr>
        <a:xfrm>
          <a:off x="3240465" y="4280358"/>
          <a:ext cx="1043922" cy="3092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C18-AR</a:t>
          </a:r>
        </a:p>
      </xdr:txBody>
    </xdr:sp>
    <xdr:clientData/>
  </xdr:twoCellAnchor>
  <xdr:twoCellAnchor>
    <xdr:from>
      <xdr:col>3</xdr:col>
      <xdr:colOff>162453</xdr:colOff>
      <xdr:row>37</xdr:row>
      <xdr:rowOff>92351</xdr:rowOff>
    </xdr:from>
    <xdr:to>
      <xdr:col>5</xdr:col>
      <xdr:colOff>58488</xdr:colOff>
      <xdr:row>47</xdr:row>
      <xdr:rowOff>97168</xdr:rowOff>
    </xdr:to>
    <xdr:grpSp>
      <xdr:nvGrpSpPr>
        <xdr:cNvPr id="39" name="Group 38">
          <a:extLst>
            <a:ext uri="{FF2B5EF4-FFF2-40B4-BE49-F238E27FC236}">
              <a16:creationId xmlns:a16="http://schemas.microsoft.com/office/drawing/2014/main" id="{00000000-0008-0000-0A00-000027000000}"/>
            </a:ext>
          </a:extLst>
        </xdr:cNvPr>
        <xdr:cNvGrpSpPr/>
      </xdr:nvGrpSpPr>
      <xdr:grpSpPr>
        <a:xfrm>
          <a:off x="4439813" y="13269871"/>
          <a:ext cx="1155875" cy="1935217"/>
          <a:chOff x="3097308" y="2645051"/>
          <a:chExt cx="1152180" cy="1898374"/>
        </a:xfrm>
      </xdr:grpSpPr>
      <xdr:pic>
        <xdr:nvPicPr>
          <xdr:cNvPr id="23" name="Picture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097308" y="2645051"/>
            <a:ext cx="1152180" cy="1546212"/>
          </a:xfrm>
          <a:prstGeom prst="rect">
            <a:avLst/>
          </a:prstGeom>
        </xdr:spPr>
      </xdr:pic>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3163811" y="4238625"/>
            <a:ext cx="10191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C18-PFP</a:t>
            </a:r>
          </a:p>
        </xdr:txBody>
      </xdr:sp>
    </xdr:grpSp>
    <xdr:clientData/>
  </xdr:twoCellAnchor>
  <xdr:twoCellAnchor>
    <xdr:from>
      <xdr:col>5</xdr:col>
      <xdr:colOff>114298</xdr:colOff>
      <xdr:row>37</xdr:row>
      <xdr:rowOff>92351</xdr:rowOff>
    </xdr:from>
    <xdr:to>
      <xdr:col>6</xdr:col>
      <xdr:colOff>1074416</xdr:colOff>
      <xdr:row>47</xdr:row>
      <xdr:rowOff>97168</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5651498" y="13269871"/>
          <a:ext cx="1193798" cy="1935217"/>
          <a:chOff x="4267397" y="2645051"/>
          <a:chExt cx="1217754" cy="1898374"/>
        </a:xfrm>
      </xdr:grpSpPr>
      <xdr:pic>
        <xdr:nvPicPr>
          <xdr:cNvPr id="25" name="Picture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299196" y="2645051"/>
            <a:ext cx="1158455" cy="1551117"/>
          </a:xfrm>
          <a:prstGeom prst="rect">
            <a:avLst/>
          </a:prstGeom>
        </xdr:spPr>
      </xdr:pic>
      <xdr:sp macro="" textlink="">
        <xdr:nvSpPr>
          <xdr:cNvPr id="31" name="TextBox 30">
            <a:extLst>
              <a:ext uri="{FF2B5EF4-FFF2-40B4-BE49-F238E27FC236}">
                <a16:creationId xmlns:a16="http://schemas.microsoft.com/office/drawing/2014/main" id="{00000000-0008-0000-0A00-00001F000000}"/>
              </a:ext>
            </a:extLst>
          </xdr:cNvPr>
          <xdr:cNvSpPr txBox="1"/>
        </xdr:nvSpPr>
        <xdr:spPr>
          <a:xfrm>
            <a:off x="4267397" y="4238625"/>
            <a:ext cx="1217754"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SuperC18</a:t>
            </a:r>
          </a:p>
        </xdr:txBody>
      </xdr:sp>
    </xdr:grpSp>
    <xdr:clientData/>
  </xdr:twoCellAnchor>
  <xdr:twoCellAnchor>
    <xdr:from>
      <xdr:col>6</xdr:col>
      <xdr:colOff>1051557</xdr:colOff>
      <xdr:row>37</xdr:row>
      <xdr:rowOff>92351</xdr:rowOff>
    </xdr:from>
    <xdr:to>
      <xdr:col>8</xdr:col>
      <xdr:colOff>99059</xdr:colOff>
      <xdr:row>47</xdr:row>
      <xdr:rowOff>97168</xdr:rowOff>
    </xdr:to>
    <xdr:grpSp>
      <xdr:nvGrpSpPr>
        <xdr:cNvPr id="37" name="Group 36">
          <a:extLst>
            <a:ext uri="{FF2B5EF4-FFF2-40B4-BE49-F238E27FC236}">
              <a16:creationId xmlns:a16="http://schemas.microsoft.com/office/drawing/2014/main" id="{00000000-0008-0000-0A00-000025000000}"/>
            </a:ext>
          </a:extLst>
        </xdr:cNvPr>
        <xdr:cNvGrpSpPr/>
      </xdr:nvGrpSpPr>
      <xdr:grpSpPr>
        <a:xfrm>
          <a:off x="6822437" y="13269871"/>
          <a:ext cx="1363982" cy="1935217"/>
          <a:chOff x="5426197" y="2645051"/>
          <a:chExt cx="1332855" cy="1898374"/>
        </a:xfrm>
      </xdr:grpSpPr>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5507359" y="2645051"/>
            <a:ext cx="1149840" cy="1546210"/>
          </a:xfrm>
          <a:prstGeom prst="rect">
            <a:avLst/>
          </a:prstGeom>
        </xdr:spPr>
      </xdr:pic>
      <xdr:sp macro="" textlink="">
        <xdr:nvSpPr>
          <xdr:cNvPr id="32" name="TextBox 31">
            <a:extLst>
              <a:ext uri="{FF2B5EF4-FFF2-40B4-BE49-F238E27FC236}">
                <a16:creationId xmlns:a16="http://schemas.microsoft.com/office/drawing/2014/main" id="{00000000-0008-0000-0A00-000020000000}"/>
              </a:ext>
            </a:extLst>
          </xdr:cNvPr>
          <xdr:cNvSpPr txBox="1"/>
        </xdr:nvSpPr>
        <xdr:spPr>
          <a:xfrm>
            <a:off x="5426197" y="4238625"/>
            <a:ext cx="133285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C18-Amide</a:t>
            </a:r>
          </a:p>
        </xdr:txBody>
      </xdr:sp>
    </xdr:grpSp>
    <xdr:clientData/>
  </xdr:twoCellAnchor>
  <xdr:twoCellAnchor>
    <xdr:from>
      <xdr:col>1</xdr:col>
      <xdr:colOff>1216389</xdr:colOff>
      <xdr:row>47</xdr:row>
      <xdr:rowOff>92351</xdr:rowOff>
    </xdr:from>
    <xdr:to>
      <xdr:col>3</xdr:col>
      <xdr:colOff>97078</xdr:colOff>
      <xdr:row>57</xdr:row>
      <xdr:rowOff>0</xdr:rowOff>
    </xdr:to>
    <xdr:grpSp>
      <xdr:nvGrpSpPr>
        <xdr:cNvPr id="36" name="Group 35">
          <a:extLst>
            <a:ext uri="{FF2B5EF4-FFF2-40B4-BE49-F238E27FC236}">
              <a16:creationId xmlns:a16="http://schemas.microsoft.com/office/drawing/2014/main" id="{00000000-0008-0000-0A00-000024000000}"/>
            </a:ext>
          </a:extLst>
        </xdr:cNvPr>
        <xdr:cNvGrpSpPr/>
      </xdr:nvGrpSpPr>
      <xdr:grpSpPr>
        <a:xfrm>
          <a:off x="3177269" y="15200271"/>
          <a:ext cx="1197169" cy="1838049"/>
          <a:chOff x="6159846" y="2645051"/>
          <a:chExt cx="1147453" cy="1898374"/>
        </a:xfrm>
      </xdr:grpSpPr>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59846" y="2645051"/>
            <a:ext cx="1147453" cy="1546210"/>
          </a:xfrm>
          <a:prstGeom prst="rect">
            <a:avLst/>
          </a:prstGeom>
        </xdr:spPr>
      </xdr:pic>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6224000" y="4238625"/>
            <a:ext cx="101917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CN-ES</a:t>
            </a:r>
          </a:p>
        </xdr:txBody>
      </xdr:sp>
    </xdr:grpSp>
    <xdr:clientData/>
  </xdr:twoCellAnchor>
  <xdr:twoCellAnchor>
    <xdr:from>
      <xdr:col>3</xdr:col>
      <xdr:colOff>83822</xdr:colOff>
      <xdr:row>47</xdr:row>
      <xdr:rowOff>92351</xdr:rowOff>
    </xdr:from>
    <xdr:to>
      <xdr:col>5</xdr:col>
      <xdr:colOff>152401</xdr:colOff>
      <xdr:row>57</xdr:row>
      <xdr:rowOff>0</xdr:rowOff>
    </xdr:to>
    <xdr:grpSp>
      <xdr:nvGrpSpPr>
        <xdr:cNvPr id="35" name="Group 34">
          <a:extLst>
            <a:ext uri="{FF2B5EF4-FFF2-40B4-BE49-F238E27FC236}">
              <a16:creationId xmlns:a16="http://schemas.microsoft.com/office/drawing/2014/main" id="{00000000-0008-0000-0A00-000023000000}"/>
            </a:ext>
          </a:extLst>
        </xdr:cNvPr>
        <xdr:cNvGrpSpPr/>
      </xdr:nvGrpSpPr>
      <xdr:grpSpPr>
        <a:xfrm>
          <a:off x="4361182" y="15200271"/>
          <a:ext cx="1328419" cy="1838049"/>
          <a:chOff x="7236406" y="2645051"/>
          <a:chExt cx="1330049" cy="1898374"/>
        </a:xfrm>
      </xdr:grpSpPr>
      <xdr:pic>
        <xdr:nvPicPr>
          <xdr:cNvPr id="26" name="Pictur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7327933" y="2645051"/>
            <a:ext cx="1144680" cy="1543009"/>
          </a:xfrm>
          <a:prstGeom prst="rect">
            <a:avLst/>
          </a:prstGeom>
          <a:ln w="3175">
            <a:solidFill>
              <a:schemeClr val="tx1"/>
            </a:solidFill>
          </a:ln>
        </xdr:spPr>
      </xdr:pic>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7236406" y="4238625"/>
            <a:ext cx="1330049"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UltraCore</a:t>
            </a:r>
          </a:p>
        </xdr:txBody>
      </xdr:sp>
    </xdr:grpSp>
    <xdr:clientData/>
  </xdr:twoCellAnchor>
  <xdr:twoCellAnchor>
    <xdr:from>
      <xdr:col>5</xdr:col>
      <xdr:colOff>164801</xdr:colOff>
      <xdr:row>47</xdr:row>
      <xdr:rowOff>104775</xdr:rowOff>
    </xdr:from>
    <xdr:to>
      <xdr:col>6</xdr:col>
      <xdr:colOff>1084167</xdr:colOff>
      <xdr:row>57</xdr:row>
      <xdr:rowOff>0</xdr:rowOff>
    </xdr:to>
    <xdr:grpSp>
      <xdr:nvGrpSpPr>
        <xdr:cNvPr id="27" name="Group 26">
          <a:extLst>
            <a:ext uri="{FF2B5EF4-FFF2-40B4-BE49-F238E27FC236}">
              <a16:creationId xmlns:a16="http://schemas.microsoft.com/office/drawing/2014/main" id="{00000000-0008-0000-0A00-00001B000000}"/>
            </a:ext>
          </a:extLst>
        </xdr:cNvPr>
        <xdr:cNvGrpSpPr/>
      </xdr:nvGrpSpPr>
      <xdr:grpSpPr>
        <a:xfrm>
          <a:off x="5702001" y="15212695"/>
          <a:ext cx="1153046" cy="1825625"/>
          <a:chOff x="3731861" y="4714875"/>
          <a:chExt cx="1190625" cy="2122838"/>
        </a:xfrm>
      </xdr:grpSpPr>
      <xdr:pic>
        <xdr:nvPicPr>
          <xdr:cNvPr id="13" name="Pictur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731861" y="4714875"/>
            <a:ext cx="1190625" cy="1739193"/>
          </a:xfrm>
          <a:prstGeom prst="rect">
            <a:avLst/>
          </a:prstGeom>
        </xdr:spPr>
      </xdr:pic>
      <xdr:sp macro="" textlink="">
        <xdr:nvSpPr>
          <xdr:cNvPr id="41" name="TextBox 40">
            <a:extLst>
              <a:ext uri="{FF2B5EF4-FFF2-40B4-BE49-F238E27FC236}">
                <a16:creationId xmlns:a16="http://schemas.microsoft.com/office/drawing/2014/main" id="{00000000-0008-0000-0A00-000029000000}"/>
              </a:ext>
            </a:extLst>
          </xdr:cNvPr>
          <xdr:cNvSpPr txBox="1"/>
        </xdr:nvSpPr>
        <xdr:spPr>
          <a:xfrm>
            <a:off x="3818894" y="6493151"/>
            <a:ext cx="1019174" cy="344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NH</a:t>
            </a:r>
            <a:r>
              <a:rPr lang="en-GB" sz="1000" baseline="-25000"/>
              <a:t>2</a:t>
            </a:r>
          </a:p>
        </xdr:txBody>
      </xdr:sp>
    </xdr:grpSp>
    <xdr:clientData/>
  </xdr:twoCellAnchor>
  <xdr:twoCellAnchor editAs="oneCell">
    <xdr:from>
      <xdr:col>1</xdr:col>
      <xdr:colOff>1240976</xdr:colOff>
      <xdr:row>37</xdr:row>
      <xdr:rowOff>87327</xdr:rowOff>
    </xdr:from>
    <xdr:to>
      <xdr:col>3</xdr:col>
      <xdr:colOff>59334</xdr:colOff>
      <xdr:row>45</xdr:row>
      <xdr:rowOff>120790</xdr:rowOff>
    </xdr:to>
    <xdr:pic>
      <xdr:nvPicPr>
        <xdr:cNvPr id="42" name="Picture 41" descr="C18-AR Cover.PNG">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0" cstate="print"/>
        <a:stretch>
          <a:fillRect/>
        </a:stretch>
      </xdr:blipFill>
      <xdr:spPr>
        <a:xfrm>
          <a:off x="3200405" y="2656356"/>
          <a:ext cx="1130483" cy="1566171"/>
        </a:xfrm>
        <a:prstGeom prst="rect">
          <a:avLst/>
        </a:prstGeom>
      </xdr:spPr>
    </xdr:pic>
    <xdr:clientData/>
  </xdr:twoCellAnchor>
  <xdr:twoCellAnchor>
    <xdr:from>
      <xdr:col>8</xdr:col>
      <xdr:colOff>0</xdr:colOff>
      <xdr:row>70</xdr:row>
      <xdr:rowOff>0</xdr:rowOff>
    </xdr:from>
    <xdr:to>
      <xdr:col>9</xdr:col>
      <xdr:colOff>146768</xdr:colOff>
      <xdr:row>70</xdr:row>
      <xdr:rowOff>152400</xdr:rowOff>
    </xdr:to>
    <xdr:sp macro="" textlink="">
      <xdr:nvSpPr>
        <xdr:cNvPr id="43" name="TextBox 42">
          <a:hlinkClick xmlns:r="http://schemas.openxmlformats.org/officeDocument/2006/relationships" r:id="rId1"/>
          <a:extLst>
            <a:ext uri="{FF2B5EF4-FFF2-40B4-BE49-F238E27FC236}">
              <a16:creationId xmlns:a16="http://schemas.microsoft.com/office/drawing/2014/main" id="{00000000-0008-0000-0A00-00002B000000}"/>
            </a:ext>
          </a:extLst>
        </xdr:cNvPr>
        <xdr:cNvSpPr txBox="1"/>
      </xdr:nvSpPr>
      <xdr:spPr>
        <a:xfrm>
          <a:off x="8054340" y="13700760"/>
          <a:ext cx="771608"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mc:AlternateContent xmlns:mc="http://schemas.openxmlformats.org/markup-compatibility/2006">
    <mc:Choice xmlns:a14="http://schemas.microsoft.com/office/drawing/2010/main" Requires="a14">
      <xdr:twoCellAnchor editAs="oneCell">
        <xdr:from>
          <xdr:col>0</xdr:col>
          <xdr:colOff>1516380</xdr:colOff>
          <xdr:row>58</xdr:row>
          <xdr:rowOff>22860</xdr:rowOff>
        </xdr:from>
        <xdr:to>
          <xdr:col>2</xdr:col>
          <xdr:colOff>7620</xdr:colOff>
          <xdr:row>59</xdr:row>
          <xdr:rowOff>30480</xdr:rowOff>
        </xdr:to>
        <xdr:sp macro="" textlink="">
          <xdr:nvSpPr>
            <xdr:cNvPr id="17412" name="Drop Down 4" hidden="1">
              <a:extLst>
                <a:ext uri="{63B3BB69-23CF-44E3-9099-C40C66FF867C}">
                  <a14:compatExt spid="_x0000_s17412"/>
                </a:ext>
                <a:ext uri="{FF2B5EF4-FFF2-40B4-BE49-F238E27FC236}">
                  <a16:creationId xmlns:a16="http://schemas.microsoft.com/office/drawing/2014/main" id="{00000000-0008-0000-0A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6</xdr:col>
      <xdr:colOff>1244753</xdr:colOff>
      <xdr:row>55</xdr:row>
      <xdr:rowOff>89431</xdr:rowOff>
    </xdr:from>
    <xdr:to>
      <xdr:col>7</xdr:col>
      <xdr:colOff>65231</xdr:colOff>
      <xdr:row>57</xdr:row>
      <xdr:rowOff>5</xdr:rowOff>
    </xdr:to>
    <xdr:sp macro="" textlink="">
      <xdr:nvSpPr>
        <xdr:cNvPr id="45" name="TextBox 44">
          <a:extLst>
            <a:ext uri="{FF2B5EF4-FFF2-40B4-BE49-F238E27FC236}">
              <a16:creationId xmlns:a16="http://schemas.microsoft.com/office/drawing/2014/main" id="{00000000-0008-0000-0A00-00002D000000}"/>
            </a:ext>
          </a:extLst>
        </xdr:cNvPr>
        <xdr:cNvSpPr txBox="1"/>
      </xdr:nvSpPr>
      <xdr:spPr>
        <a:xfrm>
          <a:off x="6996196" y="7152840"/>
          <a:ext cx="993835" cy="294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t>ACE HILIC</a:t>
          </a:r>
          <a:endParaRPr lang="en-GB" sz="1000" baseline="-25000"/>
        </a:p>
      </xdr:txBody>
    </xdr:sp>
    <xdr:clientData/>
  </xdr:twoCellAnchor>
  <xdr:twoCellAnchor editAs="oneCell">
    <xdr:from>
      <xdr:col>6</xdr:col>
      <xdr:colOff>1183222</xdr:colOff>
      <xdr:row>47</xdr:row>
      <xdr:rowOff>79124</xdr:rowOff>
    </xdr:from>
    <xdr:to>
      <xdr:col>8</xdr:col>
      <xdr:colOff>6625</xdr:colOff>
      <xdr:row>55</xdr:row>
      <xdr:rowOff>72889</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34665" y="5605281"/>
          <a:ext cx="1135908" cy="1531016"/>
        </a:xfrm>
        <a:prstGeom prst="rect">
          <a:avLst/>
        </a:prstGeom>
        <a:ln>
          <a:solidFill>
            <a:sysClr val="windowText" lastClr="000000"/>
          </a:solidFill>
        </a:ln>
      </xdr:spPr>
    </xdr:pic>
    <xdr:clientData/>
  </xdr:twoCellAnchor>
  <xdr:twoCellAnchor editAs="oneCell">
    <xdr:from>
      <xdr:col>4</xdr:col>
      <xdr:colOff>68509</xdr:colOff>
      <xdr:row>10</xdr:row>
      <xdr:rowOff>76201</xdr:rowOff>
    </xdr:from>
    <xdr:to>
      <xdr:col>6</xdr:col>
      <xdr:colOff>496389</xdr:colOff>
      <xdr:row>15</xdr:row>
      <xdr:rowOff>947058</xdr:rowOff>
    </xdr:to>
    <xdr:pic>
      <xdr:nvPicPr>
        <xdr:cNvPr id="47" name="Picture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67080" y="3929744"/>
          <a:ext cx="1276966" cy="1807028"/>
        </a:xfrm>
        <a:prstGeom prst="rect">
          <a:avLst/>
        </a:prstGeom>
      </xdr:spPr>
    </xdr:pic>
    <xdr:clientData/>
  </xdr:twoCellAnchor>
  <xdr:twoCellAnchor editAs="oneCell">
    <xdr:from>
      <xdr:col>0</xdr:col>
      <xdr:colOff>1843528</xdr:colOff>
      <xdr:row>18</xdr:row>
      <xdr:rowOff>170969</xdr:rowOff>
    </xdr:from>
    <xdr:to>
      <xdr:col>9</xdr:col>
      <xdr:colOff>506016</xdr:colOff>
      <xdr:row>30</xdr:row>
      <xdr:rowOff>66446</xdr:rowOff>
    </xdr:to>
    <xdr:pic>
      <xdr:nvPicPr>
        <xdr:cNvPr id="49" name="Picture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43528" y="6231110"/>
          <a:ext cx="7340323" cy="54356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722787" y="752064"/>
          <a:ext cx="1533333" cy="1019048"/>
        </a:xfrm>
        <a:prstGeom prst="rect">
          <a:avLst/>
        </a:prstGeom>
      </xdr:spPr>
    </xdr:pic>
    <xdr:clientData/>
  </xdr:twoCellAnchor>
  <xdr:twoCellAnchor editAs="absolute">
    <xdr:from>
      <xdr:col>0</xdr:col>
      <xdr:colOff>8283</xdr:colOff>
      <xdr:row>0</xdr:row>
      <xdr:rowOff>1</xdr:rowOff>
    </xdr:from>
    <xdr:to>
      <xdr:col>0</xdr:col>
      <xdr:colOff>1617807</xdr:colOff>
      <xdr:row>1048576</xdr:row>
      <xdr:rowOff>167640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srcRect b="24285"/>
        <a:stretch/>
      </xdr:blipFill>
      <xdr:spPr>
        <a:xfrm>
          <a:off x="8283" y="1"/>
          <a:ext cx="1609524" cy="5238749"/>
        </a:xfrm>
        <a:prstGeom prst="rect">
          <a:avLst/>
        </a:prstGeom>
      </xdr:spPr>
    </xdr:pic>
    <xdr:clientData/>
  </xdr:twoCellAnchor>
  <xdr:twoCellAnchor editAs="absolute">
    <xdr:from>
      <xdr:col>10</xdr:col>
      <xdr:colOff>243458</xdr:colOff>
      <xdr:row>0</xdr:row>
      <xdr:rowOff>0</xdr:rowOff>
    </xdr:from>
    <xdr:to>
      <xdr:col>13</xdr:col>
      <xdr:colOff>0</xdr:colOff>
      <xdr:row>1048576</xdr:row>
      <xdr:rowOff>166977</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cstate="print"/>
        <a:srcRect b="24407"/>
        <a:stretch/>
      </xdr:blipFill>
      <xdr:spPr>
        <a:xfrm>
          <a:off x="9301733" y="0"/>
          <a:ext cx="1585342" cy="5230467"/>
        </a:xfrm>
        <a:prstGeom prst="rect">
          <a:avLst/>
        </a:prstGeom>
      </xdr:spPr>
    </xdr:pic>
    <xdr:clientData/>
  </xdr:twoCellAnchor>
  <xdr:twoCellAnchor>
    <xdr:from>
      <xdr:col>0</xdr:col>
      <xdr:colOff>0</xdr:colOff>
      <xdr:row>16</xdr:row>
      <xdr:rowOff>31060</xdr:rowOff>
    </xdr:from>
    <xdr:to>
      <xdr:col>0</xdr:col>
      <xdr:colOff>1609524</xdr:colOff>
      <xdr:row>20</xdr:row>
      <xdr:rowOff>0</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2" cstate="print"/>
        <a:srcRect t="83569"/>
        <a:stretch/>
      </xdr:blipFill>
      <xdr:spPr>
        <a:xfrm>
          <a:off x="0" y="4498285"/>
          <a:ext cx="1609524" cy="740465"/>
        </a:xfrm>
        <a:prstGeom prst="rect">
          <a:avLst/>
        </a:prstGeom>
      </xdr:spPr>
    </xdr:pic>
    <xdr:clientData/>
  </xdr:twoCellAnchor>
  <xdr:twoCellAnchor>
    <xdr:from>
      <xdr:col>10</xdr:col>
      <xdr:colOff>237497</xdr:colOff>
      <xdr:row>0</xdr:row>
      <xdr:rowOff>0</xdr:rowOff>
    </xdr:from>
    <xdr:to>
      <xdr:col>12</xdr:col>
      <xdr:colOff>622852</xdr:colOff>
      <xdr:row>19</xdr:row>
      <xdr:rowOff>181728</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2" cstate="print"/>
        <a:srcRect t="83569"/>
        <a:stretch/>
      </xdr:blipFill>
      <xdr:spPr>
        <a:xfrm>
          <a:off x="9540523" y="0"/>
          <a:ext cx="1631059" cy="5230806"/>
        </a:xfrm>
        <a:prstGeom prst="rect">
          <a:avLst/>
        </a:prstGeom>
      </xdr:spPr>
    </xdr:pic>
    <xdr:clientData/>
  </xdr:twoCellAnchor>
  <xdr:twoCellAnchor editAs="absolute">
    <xdr:from>
      <xdr:col>10</xdr:col>
      <xdr:colOff>243458</xdr:colOff>
      <xdr:row>0</xdr:row>
      <xdr:rowOff>0</xdr:rowOff>
    </xdr:from>
    <xdr:to>
      <xdr:col>12</xdr:col>
      <xdr:colOff>622852</xdr:colOff>
      <xdr:row>15</xdr:row>
      <xdr:rowOff>147432</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2" cstate="print"/>
        <a:srcRect t="-1" b="40460"/>
        <a:stretch/>
      </xdr:blipFill>
      <xdr:spPr>
        <a:xfrm>
          <a:off x="9546484" y="0"/>
          <a:ext cx="1625098" cy="4128054"/>
        </a:xfrm>
        <a:prstGeom prst="rect">
          <a:avLst/>
        </a:prstGeom>
      </xdr:spPr>
    </xdr:pic>
    <xdr:clientData/>
  </xdr:twoCellAnchor>
  <xdr:oneCellAnchor>
    <xdr:from>
      <xdr:col>0</xdr:col>
      <xdr:colOff>1615095</xdr:colOff>
      <xdr:row>17</xdr:row>
      <xdr:rowOff>166133</xdr:rowOff>
    </xdr:from>
    <xdr:ext cx="4000903" cy="405367"/>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1615095" y="4833383"/>
          <a:ext cx="4000903"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editAs="oneCell">
    <xdr:from>
      <xdr:col>0</xdr:col>
      <xdr:colOff>1722774</xdr:colOff>
      <xdr:row>2</xdr:row>
      <xdr:rowOff>66264</xdr:rowOff>
    </xdr:from>
    <xdr:to>
      <xdr:col>1</xdr:col>
      <xdr:colOff>1351107</xdr:colOff>
      <xdr:row>2</xdr:row>
      <xdr:rowOff>1085312</xdr:rowOff>
    </xdr:to>
    <xdr:pic>
      <xdr:nvPicPr>
        <xdr:cNvPr id="10" name="Picture 9">
          <a:hlinkClick xmlns:r="http://schemas.openxmlformats.org/officeDocument/2006/relationships" r:id="rId3"/>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 cstate="print"/>
        <a:stretch>
          <a:fillRect/>
        </a:stretch>
      </xdr:blipFill>
      <xdr:spPr>
        <a:xfrm>
          <a:off x="1722774" y="745438"/>
          <a:ext cx="1533333" cy="1019048"/>
        </a:xfrm>
        <a:prstGeom prst="rect">
          <a:avLst/>
        </a:prstGeom>
      </xdr:spPr>
    </xdr:pic>
    <xdr:clientData/>
  </xdr:twoCellAnchor>
  <xdr:twoCellAnchor>
    <xdr:from>
      <xdr:col>8</xdr:col>
      <xdr:colOff>0</xdr:colOff>
      <xdr:row>17</xdr:row>
      <xdr:rowOff>0</xdr:rowOff>
    </xdr:from>
    <xdr:to>
      <xdr:col>9</xdr:col>
      <xdr:colOff>148756</xdr:colOff>
      <xdr:row>17</xdr:row>
      <xdr:rowOff>152400</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B00-00000C000000}"/>
            </a:ext>
          </a:extLst>
        </xdr:cNvPr>
        <xdr:cNvSpPr txBox="1"/>
      </xdr:nvSpPr>
      <xdr:spPr>
        <a:xfrm>
          <a:off x="8057322" y="4678017"/>
          <a:ext cx="771608"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722787" y="752064"/>
          <a:ext cx="1533333" cy="1019048"/>
        </a:xfrm>
        <a:prstGeom prst="rect">
          <a:avLst/>
        </a:prstGeom>
      </xdr:spPr>
    </xdr:pic>
    <xdr:clientData/>
  </xdr:twoCellAnchor>
  <xdr:twoCellAnchor editAs="absolute">
    <xdr:from>
      <xdr:col>0</xdr:col>
      <xdr:colOff>8283</xdr:colOff>
      <xdr:row>0</xdr:row>
      <xdr:rowOff>1</xdr:rowOff>
    </xdr:from>
    <xdr:to>
      <xdr:col>0</xdr:col>
      <xdr:colOff>1617807</xdr:colOff>
      <xdr:row>20</xdr:row>
      <xdr:rowOff>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srcRect b="24285"/>
        <a:stretch/>
      </xdr:blipFill>
      <xdr:spPr>
        <a:xfrm>
          <a:off x="8283" y="1"/>
          <a:ext cx="1609524" cy="5238749"/>
        </a:xfrm>
        <a:prstGeom prst="rect">
          <a:avLst/>
        </a:prstGeom>
      </xdr:spPr>
    </xdr:pic>
    <xdr:clientData/>
  </xdr:twoCellAnchor>
  <xdr:twoCellAnchor editAs="absolute">
    <xdr:from>
      <xdr:col>10</xdr:col>
      <xdr:colOff>243458</xdr:colOff>
      <xdr:row>0</xdr:row>
      <xdr:rowOff>0</xdr:rowOff>
    </xdr:from>
    <xdr:to>
      <xdr:col>13</xdr:col>
      <xdr:colOff>0</xdr:colOff>
      <xdr:row>19</xdr:row>
      <xdr:rowOff>182217</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2" cstate="print"/>
        <a:srcRect b="24407"/>
        <a:stretch/>
      </xdr:blipFill>
      <xdr:spPr>
        <a:xfrm>
          <a:off x="9301733" y="0"/>
          <a:ext cx="1585342" cy="5230467"/>
        </a:xfrm>
        <a:prstGeom prst="rect">
          <a:avLst/>
        </a:prstGeom>
      </xdr:spPr>
    </xdr:pic>
    <xdr:clientData/>
  </xdr:twoCellAnchor>
  <xdr:twoCellAnchor>
    <xdr:from>
      <xdr:col>0</xdr:col>
      <xdr:colOff>0</xdr:colOff>
      <xdr:row>16</xdr:row>
      <xdr:rowOff>31060</xdr:rowOff>
    </xdr:from>
    <xdr:to>
      <xdr:col>0</xdr:col>
      <xdr:colOff>1609524</xdr:colOff>
      <xdr:row>20</xdr:row>
      <xdr:rowOff>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2" cstate="print"/>
        <a:srcRect t="83569"/>
        <a:stretch/>
      </xdr:blipFill>
      <xdr:spPr>
        <a:xfrm>
          <a:off x="0" y="4498285"/>
          <a:ext cx="1609524" cy="740465"/>
        </a:xfrm>
        <a:prstGeom prst="rect">
          <a:avLst/>
        </a:prstGeom>
      </xdr:spPr>
    </xdr:pic>
    <xdr:clientData/>
  </xdr:twoCellAnchor>
  <xdr:twoCellAnchor>
    <xdr:from>
      <xdr:col>10</xdr:col>
      <xdr:colOff>237497</xdr:colOff>
      <xdr:row>0</xdr:row>
      <xdr:rowOff>0</xdr:rowOff>
    </xdr:from>
    <xdr:to>
      <xdr:col>12</xdr:col>
      <xdr:colOff>622852</xdr:colOff>
      <xdr:row>19</xdr:row>
      <xdr:rowOff>181728</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2" cstate="print"/>
        <a:srcRect t="83569"/>
        <a:stretch/>
      </xdr:blipFill>
      <xdr:spPr>
        <a:xfrm>
          <a:off x="9540523" y="0"/>
          <a:ext cx="1631059" cy="5230806"/>
        </a:xfrm>
        <a:prstGeom prst="rect">
          <a:avLst/>
        </a:prstGeom>
      </xdr:spPr>
    </xdr:pic>
    <xdr:clientData/>
  </xdr:twoCellAnchor>
  <xdr:twoCellAnchor editAs="absolute">
    <xdr:from>
      <xdr:col>10</xdr:col>
      <xdr:colOff>243458</xdr:colOff>
      <xdr:row>0</xdr:row>
      <xdr:rowOff>0</xdr:rowOff>
    </xdr:from>
    <xdr:to>
      <xdr:col>13</xdr:col>
      <xdr:colOff>0</xdr:colOff>
      <xdr:row>14</xdr:row>
      <xdr:rowOff>33131</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2" cstate="print"/>
        <a:srcRect t="-1" b="40460"/>
        <a:stretch/>
      </xdr:blipFill>
      <xdr:spPr>
        <a:xfrm>
          <a:off x="9301733" y="0"/>
          <a:ext cx="1585342" cy="4119356"/>
        </a:xfrm>
        <a:prstGeom prst="rect">
          <a:avLst/>
        </a:prstGeom>
      </xdr:spPr>
    </xdr:pic>
    <xdr:clientData/>
  </xdr:twoCellAnchor>
  <xdr:oneCellAnchor>
    <xdr:from>
      <xdr:col>0</xdr:col>
      <xdr:colOff>1615095</xdr:colOff>
      <xdr:row>17</xdr:row>
      <xdr:rowOff>166133</xdr:rowOff>
    </xdr:from>
    <xdr:ext cx="4065921" cy="405367"/>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15095" y="4829242"/>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editAs="oneCell">
    <xdr:from>
      <xdr:col>0</xdr:col>
      <xdr:colOff>1722774</xdr:colOff>
      <xdr:row>2</xdr:row>
      <xdr:rowOff>66264</xdr:rowOff>
    </xdr:from>
    <xdr:to>
      <xdr:col>1</xdr:col>
      <xdr:colOff>1351107</xdr:colOff>
      <xdr:row>2</xdr:row>
      <xdr:rowOff>1085312</xdr:rowOff>
    </xdr:to>
    <xdr:pic>
      <xdr:nvPicPr>
        <xdr:cNvPr id="10" name="Picture 9">
          <a:hlinkClick xmlns:r="http://schemas.openxmlformats.org/officeDocument/2006/relationships" r:id="rId3"/>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1722774" y="752064"/>
          <a:ext cx="1533333" cy="1019048"/>
        </a:xfrm>
        <a:prstGeom prst="rect">
          <a:avLst/>
        </a:prstGeom>
      </xdr:spPr>
    </xdr:pic>
    <xdr:clientData/>
  </xdr:twoCellAnchor>
  <xdr:twoCellAnchor>
    <xdr:from>
      <xdr:col>8</xdr:col>
      <xdr:colOff>0</xdr:colOff>
      <xdr:row>18</xdr:row>
      <xdr:rowOff>0</xdr:rowOff>
    </xdr:from>
    <xdr:to>
      <xdr:col>9</xdr:col>
      <xdr:colOff>148756</xdr:colOff>
      <xdr:row>18</xdr:row>
      <xdr:rowOff>152400</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C00-00000C000000}"/>
            </a:ext>
          </a:extLst>
        </xdr:cNvPr>
        <xdr:cNvSpPr txBox="1"/>
      </xdr:nvSpPr>
      <xdr:spPr>
        <a:xfrm>
          <a:off x="8057322" y="4863548"/>
          <a:ext cx="771608"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597591</xdr:colOff>
      <xdr:row>1</xdr:row>
      <xdr:rowOff>99386</xdr:rowOff>
    </xdr:from>
    <xdr:ext cx="1055045" cy="1404822"/>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08431" y="1646246"/>
          <a:ext cx="1055045" cy="1404822"/>
        </a:xfrm>
        <a:prstGeom prst="rect">
          <a:avLst/>
        </a:prstGeom>
        <a:ln w="3175">
          <a:solidFill>
            <a:schemeClr val="tx1"/>
          </a:solidFill>
        </a:ln>
      </xdr:spPr>
    </xdr:pic>
    <xdr:clientData/>
  </xdr:oneCellAnchor>
  <xdr:oneCellAnchor>
    <xdr:from>
      <xdr:col>1</xdr:col>
      <xdr:colOff>616639</xdr:colOff>
      <xdr:row>0</xdr:row>
      <xdr:rowOff>66675</xdr:rowOff>
    </xdr:from>
    <xdr:ext cx="1041191" cy="1416326"/>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26314" y="66675"/>
          <a:ext cx="1041191" cy="1416326"/>
        </a:xfrm>
        <a:prstGeom prst="rect">
          <a:avLst/>
        </a:prstGeom>
        <a:ln w="3175">
          <a:solidFill>
            <a:schemeClr val="tx1"/>
          </a:solidFill>
        </a:ln>
      </xdr:spPr>
    </xdr:pic>
    <xdr:clientData/>
  </xdr:oneCellAnchor>
  <xdr:twoCellAnchor>
    <xdr:from>
      <xdr:col>1</xdr:col>
      <xdr:colOff>552450</xdr:colOff>
      <xdr:row>2</xdr:row>
      <xdr:rowOff>38119</xdr:rowOff>
    </xdr:from>
    <xdr:to>
      <xdr:col>1</xdr:col>
      <xdr:colOff>1685925</xdr:colOff>
      <xdr:row>3</xdr:row>
      <xdr:rowOff>19</xdr:rowOff>
    </xdr:to>
    <xdr:pic>
      <xdr:nvPicPr>
        <xdr:cNvPr id="10" name="Picture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463290" y="3131839"/>
          <a:ext cx="1133475" cy="1508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xdr:row>
      <xdr:rowOff>0</xdr:rowOff>
    </xdr:from>
    <xdr:to>
      <xdr:col>12</xdr:col>
      <xdr:colOff>200025</xdr:colOff>
      <xdr:row>7</xdr:row>
      <xdr:rowOff>657225</xdr:rowOff>
    </xdr:to>
    <xdr:sp macro="" textlink="">
      <xdr:nvSpPr>
        <xdr:cNvPr id="19457" name="AutoShape 1"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D00-000001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xdr:row>
      <xdr:rowOff>0</xdr:rowOff>
    </xdr:from>
    <xdr:to>
      <xdr:col>12</xdr:col>
      <xdr:colOff>200025</xdr:colOff>
      <xdr:row>7</xdr:row>
      <xdr:rowOff>657225</xdr:rowOff>
    </xdr:to>
    <xdr:sp macro="" textlink="">
      <xdr:nvSpPr>
        <xdr:cNvPr id="19460" name="AutoShape 4"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D00-000004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609600</xdr:colOff>
      <xdr:row>4</xdr:row>
      <xdr:rowOff>115847</xdr:rowOff>
    </xdr:from>
    <xdr:to>
      <xdr:col>1</xdr:col>
      <xdr:colOff>1562101</xdr:colOff>
      <xdr:row>4</xdr:row>
      <xdr:rowOff>1467229</xdr:rowOff>
    </xdr:to>
    <xdr:pic>
      <xdr:nvPicPr>
        <xdr:cNvPr id="12" name="Picture 11" descr="http://www.labbulletin.com/custom/dev_images/HPLC_Trouble_Shooting_Guide.jpg">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438525" y="4964072"/>
          <a:ext cx="952501" cy="1351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579020</xdr:colOff>
      <xdr:row>6</xdr:row>
      <xdr:rowOff>85725</xdr:rowOff>
    </xdr:from>
    <xdr:to>
      <xdr:col>1</xdr:col>
      <xdr:colOff>1562100</xdr:colOff>
      <xdr:row>6</xdr:row>
      <xdr:rowOff>1495425</xdr:rowOff>
    </xdr:to>
    <xdr:pic>
      <xdr:nvPicPr>
        <xdr:cNvPr id="13" name="Picture 12" descr="https://encrypted-tbn0.gstatic.com/images?q=tbn:ANd9GcRnrDXsIj93NioGjv2a3aE3PartXcHTywVDUi9uk2w0uwVyt8Se">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07945" y="802005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609600</xdr:colOff>
      <xdr:row>5</xdr:row>
      <xdr:rowOff>104775</xdr:rowOff>
    </xdr:from>
    <xdr:to>
      <xdr:col>1</xdr:col>
      <xdr:colOff>1562100</xdr:colOff>
      <xdr:row>5</xdr:row>
      <xdr:rowOff>1457325</xdr:rowOff>
    </xdr:to>
    <xdr:pic>
      <xdr:nvPicPr>
        <xdr:cNvPr id="14" name="Picture 13" descr="http://www.hichrom.com/gifs/literature/ACE-HPLC-BUFFER-SELECT-100.jpg">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438525" y="6496050"/>
          <a:ext cx="95250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588545</xdr:colOff>
      <xdr:row>7</xdr:row>
      <xdr:rowOff>85725</xdr:rowOff>
    </xdr:from>
    <xdr:to>
      <xdr:col>1</xdr:col>
      <xdr:colOff>1571625</xdr:colOff>
      <xdr:row>7</xdr:row>
      <xdr:rowOff>1495425</xdr:rowOff>
    </xdr:to>
    <xdr:pic>
      <xdr:nvPicPr>
        <xdr:cNvPr id="15" name="Picture 14" descr="https://encrypted-tbn0.gstatic.com/images?q=tbn:ANd9GcRnrDXsIj93NioGjv2a3aE3PartXcHTywVDUi9uk2w0uwVyt8Se">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17470" y="95631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598070</xdr:colOff>
      <xdr:row>8</xdr:row>
      <xdr:rowOff>104775</xdr:rowOff>
    </xdr:from>
    <xdr:to>
      <xdr:col>1</xdr:col>
      <xdr:colOff>1581150</xdr:colOff>
      <xdr:row>8</xdr:row>
      <xdr:rowOff>1514475</xdr:rowOff>
    </xdr:to>
    <xdr:pic>
      <xdr:nvPicPr>
        <xdr:cNvPr id="16" name="Picture 15" descr="https://encrypted-tbn0.gstatic.com/images?q=tbn:ANd9GcRnrDXsIj93NioGjv2a3aE3PartXcHTywVDUi9uk2w0uwVyt8Se">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26995" y="111252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846475</xdr:colOff>
      <xdr:row>8</xdr:row>
      <xdr:rowOff>456327</xdr:rowOff>
    </xdr:from>
    <xdr:to>
      <xdr:col>1</xdr:col>
      <xdr:colOff>1384749</xdr:colOff>
      <xdr:row>8</xdr:row>
      <xdr:rowOff>1180227</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rot="18580070">
          <a:off x="3582587" y="11569565"/>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xdr:from>
      <xdr:col>1</xdr:col>
      <xdr:colOff>875050</xdr:colOff>
      <xdr:row>7</xdr:row>
      <xdr:rowOff>389653</xdr:rowOff>
    </xdr:from>
    <xdr:to>
      <xdr:col>1</xdr:col>
      <xdr:colOff>1413324</xdr:colOff>
      <xdr:row>7</xdr:row>
      <xdr:rowOff>1113553</xdr:rowOff>
    </xdr:to>
    <xdr:sp macro="" textlink="">
      <xdr:nvSpPr>
        <xdr:cNvPr id="18" name="TextBox 17">
          <a:extLst>
            <a:ext uri="{FF2B5EF4-FFF2-40B4-BE49-F238E27FC236}">
              <a16:creationId xmlns:a16="http://schemas.microsoft.com/office/drawing/2014/main" id="{00000000-0008-0000-0D00-000012000000}"/>
            </a:ext>
          </a:extLst>
        </xdr:cNvPr>
        <xdr:cNvSpPr txBox="1"/>
      </xdr:nvSpPr>
      <xdr:spPr>
        <a:xfrm rot="18580070">
          <a:off x="3611162" y="9959841"/>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editAs="oneCell">
    <xdr:from>
      <xdr:col>10</xdr:col>
      <xdr:colOff>457200</xdr:colOff>
      <xdr:row>1</xdr:row>
      <xdr:rowOff>845820</xdr:rowOff>
    </xdr:from>
    <xdr:to>
      <xdr:col>13</xdr:col>
      <xdr:colOff>0</xdr:colOff>
      <xdr:row>2</xdr:row>
      <xdr:rowOff>1243054</xdr:rowOff>
    </xdr:to>
    <xdr:pic>
      <xdr:nvPicPr>
        <xdr:cNvPr id="17" name="Picture 16" descr="completeapplguide-163x115.jpg">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7" cstate="print"/>
        <a:stretch>
          <a:fillRect/>
        </a:stretch>
      </xdr:blipFill>
      <xdr:spPr>
        <a:xfrm>
          <a:off x="10553700" y="2392680"/>
          <a:ext cx="1371600" cy="1944094"/>
        </a:xfrm>
        <a:prstGeom prst="rect">
          <a:avLst/>
        </a:prstGeom>
      </xdr:spPr>
    </xdr:pic>
    <xdr:clientData/>
  </xdr:twoCellAnchor>
  <xdr:twoCellAnchor editAs="oneCell">
    <xdr:from>
      <xdr:col>1</xdr:col>
      <xdr:colOff>592058</xdr:colOff>
      <xdr:row>1</xdr:row>
      <xdr:rowOff>92994</xdr:rowOff>
    </xdr:from>
    <xdr:to>
      <xdr:col>1</xdr:col>
      <xdr:colOff>1660633</xdr:colOff>
      <xdr:row>1</xdr:row>
      <xdr:rowOff>1511576</xdr:rowOff>
    </xdr:to>
    <xdr:pic>
      <xdr:nvPicPr>
        <xdr:cNvPr id="20" name="Picture 19" descr="Clinical Cover.PNG">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8" cstate="print"/>
        <a:stretch>
          <a:fillRect/>
        </a:stretch>
      </xdr:blipFill>
      <xdr:spPr>
        <a:xfrm>
          <a:off x="3503424" y="1638015"/>
          <a:ext cx="1068575" cy="1418582"/>
        </a:xfrm>
        <a:prstGeom prst="rect">
          <a:avLst/>
        </a:prstGeom>
      </xdr:spPr>
    </xdr:pic>
    <xdr:clientData/>
  </xdr:twoCellAnchor>
  <xdr:twoCellAnchor editAs="oneCell">
    <xdr:from>
      <xdr:col>1</xdr:col>
      <xdr:colOff>589777</xdr:colOff>
      <xdr:row>2</xdr:row>
      <xdr:rowOff>84909</xdr:rowOff>
    </xdr:from>
    <xdr:to>
      <xdr:col>1</xdr:col>
      <xdr:colOff>1658983</xdr:colOff>
      <xdr:row>2</xdr:row>
      <xdr:rowOff>1510937</xdr:rowOff>
    </xdr:to>
    <xdr:pic>
      <xdr:nvPicPr>
        <xdr:cNvPr id="21" name="Picture 20" descr="All Applications Guide-High res.PNG">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9" cstate="print"/>
        <a:stretch>
          <a:fillRect/>
        </a:stretch>
      </xdr:blipFill>
      <xdr:spPr>
        <a:xfrm>
          <a:off x="3502794" y="3176452"/>
          <a:ext cx="1069206" cy="1426028"/>
        </a:xfrm>
        <a:prstGeom prst="rect">
          <a:avLst/>
        </a:prstGeom>
      </xdr:spPr>
    </xdr:pic>
    <xdr:clientData/>
  </xdr:twoCellAnchor>
  <xdr:twoCellAnchor editAs="oneCell">
    <xdr:from>
      <xdr:col>1</xdr:col>
      <xdr:colOff>589760</xdr:colOff>
      <xdr:row>0</xdr:row>
      <xdr:rowOff>45720</xdr:rowOff>
    </xdr:from>
    <xdr:to>
      <xdr:col>1</xdr:col>
      <xdr:colOff>1694330</xdr:colOff>
      <xdr:row>0</xdr:row>
      <xdr:rowOff>1508234</xdr:rowOff>
    </xdr:to>
    <xdr:pic>
      <xdr:nvPicPr>
        <xdr:cNvPr id="22" name="Picture 21" descr="Food guide Key lined.jpg">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0" cstate="print"/>
        <a:stretch>
          <a:fillRect/>
        </a:stretch>
      </xdr:blipFill>
      <xdr:spPr>
        <a:xfrm>
          <a:off x="3503289" y="45720"/>
          <a:ext cx="1104570" cy="1462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121920</xdr:colOff>
      <xdr:row>5</xdr:row>
      <xdr:rowOff>451997</xdr:rowOff>
    </xdr:from>
    <xdr:to>
      <xdr:col>5</xdr:col>
      <xdr:colOff>124242</xdr:colOff>
      <xdr:row>28</xdr:row>
      <xdr:rowOff>0</xdr:rowOff>
    </xdr:to>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flipH="1">
          <a:off x="5737860" y="2638937"/>
          <a:ext cx="2322" cy="4409563"/>
        </a:xfrm>
        <a:prstGeom prst="line">
          <a:avLst/>
        </a:prstGeom>
        <a:ln>
          <a:solidFill>
            <a:srgbClr val="0D362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8283</xdr:colOff>
      <xdr:row>16</xdr:row>
      <xdr:rowOff>213360</xdr:rowOff>
    </xdr:from>
    <xdr:to>
      <xdr:col>0</xdr:col>
      <xdr:colOff>1617807</xdr:colOff>
      <xdr:row>161</xdr:row>
      <xdr:rowOff>182879</xdr:rowOff>
    </xdr:to>
    <xdr:pic>
      <xdr:nvPicPr>
        <xdr:cNvPr id="25" name="Picture 24">
          <a:extLst>
            <a:ext uri="{FF2B5EF4-FFF2-40B4-BE49-F238E27FC236}">
              <a16:creationId xmlns:a16="http://schemas.microsoft.com/office/drawing/2014/main" id="{00000000-0008-0000-0100-000019000000}"/>
            </a:ext>
          </a:extLst>
        </xdr:cNvPr>
        <xdr:cNvPicPr>
          <a:picLocks/>
        </xdr:cNvPicPr>
      </xdr:nvPicPr>
      <xdr:blipFill rotWithShape="1">
        <a:blip xmlns:r="http://schemas.openxmlformats.org/officeDocument/2006/relationships" r:embed="rId1" cstate="print"/>
        <a:srcRect t="83569"/>
        <a:stretch/>
      </xdr:blipFill>
      <xdr:spPr>
        <a:xfrm>
          <a:off x="8283" y="5166360"/>
          <a:ext cx="1609524" cy="12306299"/>
        </a:xfrm>
        <a:prstGeom prst="rect">
          <a:avLst/>
        </a:prstGeom>
      </xdr:spPr>
    </xdr:pic>
    <xdr:clientData/>
  </xdr:twoCellAnchor>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stretch>
          <a:fillRect/>
        </a:stretch>
      </xdr:blipFill>
      <xdr:spPr>
        <a:xfrm>
          <a:off x="1722787" y="745438"/>
          <a:ext cx="1533333" cy="1019048"/>
        </a:xfrm>
        <a:prstGeom prst="rect">
          <a:avLst/>
        </a:prstGeom>
      </xdr:spPr>
    </xdr:pic>
    <xdr:clientData/>
  </xdr:twoCellAnchor>
  <xdr:twoCellAnchor>
    <xdr:from>
      <xdr:col>11</xdr:col>
      <xdr:colOff>251791</xdr:colOff>
      <xdr:row>15</xdr:row>
      <xdr:rowOff>19879</xdr:rowOff>
    </xdr:from>
    <xdr:to>
      <xdr:col>14</xdr:col>
      <xdr:colOff>-1</xdr:colOff>
      <xdr:row>161</xdr:row>
      <xdr:rowOff>179293</xdr:rowOff>
    </xdr:to>
    <xdr:pic>
      <xdr:nvPicPr>
        <xdr:cNvPr id="26" name="Picture 25">
          <a:extLst>
            <a:ext uri="{FF2B5EF4-FFF2-40B4-BE49-F238E27FC236}">
              <a16:creationId xmlns:a16="http://schemas.microsoft.com/office/drawing/2014/main" id="{00000000-0008-0000-0100-00001A000000}"/>
            </a:ext>
          </a:extLst>
        </xdr:cNvPr>
        <xdr:cNvPicPr>
          <a:picLocks/>
        </xdr:cNvPicPr>
      </xdr:nvPicPr>
      <xdr:blipFill rotWithShape="1">
        <a:blip xmlns:r="http://schemas.openxmlformats.org/officeDocument/2006/relationships" r:embed="rId1" cstate="print"/>
        <a:srcRect t="83569"/>
        <a:stretch/>
      </xdr:blipFill>
      <xdr:spPr>
        <a:xfrm>
          <a:off x="10086073" y="4547055"/>
          <a:ext cx="1630797" cy="12727932"/>
        </a:xfrm>
        <a:prstGeom prst="rect">
          <a:avLst/>
        </a:prstGeom>
      </xdr:spPr>
    </xdr:pic>
    <xdr:clientData/>
  </xdr:twoCellAnchor>
  <xdr:twoCellAnchor editAs="absolute">
    <xdr:from>
      <xdr:col>0</xdr:col>
      <xdr:colOff>8283</xdr:colOff>
      <xdr:row>0</xdr:row>
      <xdr:rowOff>1</xdr:rowOff>
    </xdr:from>
    <xdr:to>
      <xdr:col>0</xdr:col>
      <xdr:colOff>1617807</xdr:colOff>
      <xdr:row>19</xdr:row>
      <xdr:rowOff>122252</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1" cstate="print"/>
        <a:srcRect b="24285"/>
        <a:stretch/>
      </xdr:blipFill>
      <xdr:spPr>
        <a:xfrm>
          <a:off x="8283" y="1"/>
          <a:ext cx="1609524" cy="5234608"/>
        </a:xfrm>
        <a:prstGeom prst="rect">
          <a:avLst/>
        </a:prstGeom>
      </xdr:spPr>
    </xdr:pic>
    <xdr:clientData/>
  </xdr:twoCellAnchor>
  <xdr:oneCellAnchor>
    <xdr:from>
      <xdr:col>0</xdr:col>
      <xdr:colOff>1606811</xdr:colOff>
      <xdr:row>82</xdr:row>
      <xdr:rowOff>0</xdr:rowOff>
    </xdr:from>
    <xdr:ext cx="4065921" cy="405367"/>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606811" y="15820749"/>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5</xdr:col>
      <xdr:colOff>121920</xdr:colOff>
      <xdr:row>31</xdr:row>
      <xdr:rowOff>441960</xdr:rowOff>
    </xdr:from>
    <xdr:to>
      <xdr:col>5</xdr:col>
      <xdr:colOff>121920</xdr:colOff>
      <xdr:row>80</xdr:row>
      <xdr:rowOff>0</xdr:rowOff>
    </xdr:to>
    <xdr:cxnSp macro="">
      <xdr:nvCxnSpPr>
        <xdr:cNvPr id="16" name="Straight Connector 15">
          <a:extLst>
            <a:ext uri="{FF2B5EF4-FFF2-40B4-BE49-F238E27FC236}">
              <a16:creationId xmlns:a16="http://schemas.microsoft.com/office/drawing/2014/main" id="{00000000-0008-0000-0100-000010000000}"/>
            </a:ext>
          </a:extLst>
        </xdr:cNvPr>
        <xdr:cNvCxnSpPr/>
      </xdr:nvCxnSpPr>
      <xdr:spPr>
        <a:xfrm>
          <a:off x="5638800" y="8008620"/>
          <a:ext cx="0" cy="8915400"/>
        </a:xfrm>
        <a:prstGeom prst="line">
          <a:avLst/>
        </a:prstGeom>
        <a:ln>
          <a:solidFill>
            <a:srgbClr val="0D362E"/>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139149</xdr:colOff>
      <xdr:row>13</xdr:row>
      <xdr:rowOff>79513</xdr:rowOff>
    </xdr:from>
    <xdr:ext cx="65" cy="125227"/>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13</xdr:row>
      <xdr:rowOff>79513</xdr:rowOff>
    </xdr:from>
    <xdr:ext cx="65" cy="125227"/>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4</xdr:col>
      <xdr:colOff>139149</xdr:colOff>
      <xdr:row>39</xdr:row>
      <xdr:rowOff>79513</xdr:rowOff>
    </xdr:from>
    <xdr:ext cx="65" cy="125227"/>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39</xdr:row>
      <xdr:rowOff>79513</xdr:rowOff>
    </xdr:from>
    <xdr:ext cx="65" cy="125227"/>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13</xdr:row>
      <xdr:rowOff>79513</xdr:rowOff>
    </xdr:from>
    <xdr:ext cx="65" cy="125227"/>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130249" y="407239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xdr:from>
      <xdr:col>11</xdr:col>
      <xdr:colOff>253780</xdr:colOff>
      <xdr:row>0</xdr:row>
      <xdr:rowOff>0</xdr:rowOff>
    </xdr:from>
    <xdr:to>
      <xdr:col>13</xdr:col>
      <xdr:colOff>624839</xdr:colOff>
      <xdr:row>58</xdr:row>
      <xdr:rowOff>41080</xdr:rowOff>
    </xdr:to>
    <xdr:pic>
      <xdr:nvPicPr>
        <xdr:cNvPr id="17" name="Picture 16">
          <a:extLst>
            <a:ext uri="{FF2B5EF4-FFF2-40B4-BE49-F238E27FC236}">
              <a16:creationId xmlns:a16="http://schemas.microsoft.com/office/drawing/2014/main" id="{00000000-0008-0000-0100-000011000000}"/>
            </a:ext>
          </a:extLst>
        </xdr:cNvPr>
        <xdr:cNvPicPr>
          <a:picLocks/>
        </xdr:cNvPicPr>
      </xdr:nvPicPr>
      <xdr:blipFill rotWithShape="1">
        <a:blip xmlns:r="http://schemas.openxmlformats.org/officeDocument/2006/relationships" r:embed="rId1" cstate="print"/>
        <a:srcRect t="83569"/>
        <a:stretch/>
      </xdr:blipFill>
      <xdr:spPr>
        <a:xfrm>
          <a:off x="10083580" y="0"/>
          <a:ext cx="1620739" cy="12652180"/>
        </a:xfrm>
        <a:prstGeom prst="rect">
          <a:avLst/>
        </a:prstGeom>
      </xdr:spPr>
    </xdr:pic>
    <xdr:clientData/>
  </xdr:twoCellAnchor>
  <xdr:twoCellAnchor editAs="absolute">
    <xdr:from>
      <xdr:col>11</xdr:col>
      <xdr:colOff>249149</xdr:colOff>
      <xdr:row>0</xdr:row>
      <xdr:rowOff>0</xdr:rowOff>
    </xdr:from>
    <xdr:to>
      <xdr:col>13</xdr:col>
      <xdr:colOff>617219</xdr:colOff>
      <xdr:row>19</xdr:row>
      <xdr:rowOff>113969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1" cstate="print"/>
        <a:srcRect b="24407"/>
        <a:stretch/>
      </xdr:blipFill>
      <xdr:spPr>
        <a:xfrm>
          <a:off x="10078949" y="0"/>
          <a:ext cx="1617750" cy="5226989"/>
        </a:xfrm>
        <a:prstGeom prst="rect">
          <a:avLst/>
        </a:prstGeom>
      </xdr:spPr>
    </xdr:pic>
    <xdr:clientData/>
  </xdr:twoCellAnchor>
  <xdr:twoCellAnchor>
    <xdr:from>
      <xdr:col>9</xdr:col>
      <xdr:colOff>62753</xdr:colOff>
      <xdr:row>28</xdr:row>
      <xdr:rowOff>17929</xdr:rowOff>
    </xdr:from>
    <xdr:to>
      <xdr:col>11</xdr:col>
      <xdr:colOff>17929</xdr:colOff>
      <xdr:row>29</xdr:row>
      <xdr:rowOff>8965</xdr:rowOff>
    </xdr:to>
    <xdr:sp macro="" textlink="">
      <xdr:nvSpPr>
        <xdr:cNvPr id="19" name="TextBox 18">
          <a:hlinkClick xmlns:r="http://schemas.openxmlformats.org/officeDocument/2006/relationships" r:id="rId2"/>
          <a:extLst>
            <a:ext uri="{FF2B5EF4-FFF2-40B4-BE49-F238E27FC236}">
              <a16:creationId xmlns:a16="http://schemas.microsoft.com/office/drawing/2014/main" id="{00000000-0008-0000-0100-000013000000}"/>
            </a:ext>
          </a:extLst>
        </xdr:cNvPr>
        <xdr:cNvSpPr txBox="1"/>
      </xdr:nvSpPr>
      <xdr:spPr>
        <a:xfrm>
          <a:off x="9170894" y="7019364"/>
          <a:ext cx="681317" cy="179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twoCellAnchor>
    <xdr:from>
      <xdr:col>9</xdr:col>
      <xdr:colOff>0</xdr:colOff>
      <xdr:row>80</xdr:row>
      <xdr:rowOff>0</xdr:rowOff>
    </xdr:from>
    <xdr:to>
      <xdr:col>11</xdr:col>
      <xdr:colOff>44824</xdr:colOff>
      <xdr:row>80</xdr:row>
      <xdr:rowOff>170329</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100-000018000000}"/>
            </a:ext>
          </a:extLst>
        </xdr:cNvPr>
        <xdr:cNvSpPr txBox="1"/>
      </xdr:nvSpPr>
      <xdr:spPr>
        <a:xfrm>
          <a:off x="9108141" y="16737106"/>
          <a:ext cx="770965" cy="17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5</xdr:col>
      <xdr:colOff>112644</xdr:colOff>
      <xdr:row>13</xdr:row>
      <xdr:rowOff>0</xdr:rowOff>
    </xdr:from>
    <xdr:to>
      <xdr:col>5</xdr:col>
      <xdr:colOff>130628</xdr:colOff>
      <xdr:row>42</xdr:row>
      <xdr:rowOff>178904</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flipH="1">
          <a:off x="5638233" y="3870960"/>
          <a:ext cx="17984" cy="5321315"/>
        </a:xfrm>
        <a:prstGeom prst="line">
          <a:avLst/>
        </a:prstGeom>
        <a:ln>
          <a:solidFill>
            <a:srgbClr val="0D362E"/>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8283</xdr:colOff>
      <xdr:row>13</xdr:row>
      <xdr:rowOff>0</xdr:rowOff>
    </xdr:from>
    <xdr:to>
      <xdr:col>0</xdr:col>
      <xdr:colOff>1617807</xdr:colOff>
      <xdr:row>60</xdr:row>
      <xdr:rowOff>185529</xdr:rowOff>
    </xdr:to>
    <xdr:pic>
      <xdr:nvPicPr>
        <xdr:cNvPr id="5" name="Picture 4">
          <a:extLst>
            <a:ext uri="{FF2B5EF4-FFF2-40B4-BE49-F238E27FC236}">
              <a16:creationId xmlns:a16="http://schemas.microsoft.com/office/drawing/2014/main" id="{00000000-0008-0000-0200-000005000000}"/>
            </a:ext>
          </a:extLst>
        </xdr:cNvPr>
        <xdr:cNvPicPr>
          <a:picLocks/>
        </xdr:cNvPicPr>
      </xdr:nvPicPr>
      <xdr:blipFill rotWithShape="1">
        <a:blip xmlns:r="http://schemas.openxmlformats.org/officeDocument/2006/relationships" r:embed="rId3" cstate="print"/>
        <a:srcRect t="83569"/>
        <a:stretch/>
      </xdr:blipFill>
      <xdr:spPr>
        <a:xfrm>
          <a:off x="8283" y="3876261"/>
          <a:ext cx="1609524" cy="6029738"/>
        </a:xfrm>
        <a:prstGeom prst="rect">
          <a:avLst/>
        </a:prstGeom>
      </xdr:spPr>
    </xdr:pic>
    <xdr:clientData/>
  </xdr:twoCellAnchor>
  <xdr:twoCellAnchor editAs="absolute">
    <xdr:from>
      <xdr:col>0</xdr:col>
      <xdr:colOff>8283</xdr:colOff>
      <xdr:row>0</xdr:row>
      <xdr:rowOff>1</xdr:rowOff>
    </xdr:from>
    <xdr:to>
      <xdr:col>0</xdr:col>
      <xdr:colOff>1617807</xdr:colOff>
      <xdr:row>19</xdr:row>
      <xdr:rowOff>119270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3780"/>
        </a:xfrm>
        <a:prstGeom prst="rect">
          <a:avLst/>
        </a:prstGeom>
      </xdr:spPr>
    </xdr:pic>
    <xdr:clientData/>
  </xdr:twoCellAnchor>
  <xdr:oneCellAnchor>
    <xdr:from>
      <xdr:col>0</xdr:col>
      <xdr:colOff>1606811</xdr:colOff>
      <xdr:row>43</xdr:row>
      <xdr:rowOff>166133</xdr:rowOff>
    </xdr:from>
    <xdr:ext cx="4065921" cy="405367"/>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606811" y="9558611"/>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10</xdr:col>
      <xdr:colOff>237497</xdr:colOff>
      <xdr:row>12</xdr:row>
      <xdr:rowOff>61706</xdr:rowOff>
    </xdr:from>
    <xdr:to>
      <xdr:col>13</xdr:col>
      <xdr:colOff>0</xdr:colOff>
      <xdr:row>142</xdr:row>
      <xdr:rowOff>0</xdr:rowOff>
    </xdr:to>
    <xdr:pic>
      <xdr:nvPicPr>
        <xdr:cNvPr id="13" name="Picture 12">
          <a:extLst>
            <a:ext uri="{FF2B5EF4-FFF2-40B4-BE49-F238E27FC236}">
              <a16:creationId xmlns:a16="http://schemas.microsoft.com/office/drawing/2014/main" id="{00000000-0008-0000-0200-00000D000000}"/>
            </a:ext>
          </a:extLst>
        </xdr:cNvPr>
        <xdr:cNvPicPr>
          <a:picLocks/>
        </xdr:cNvPicPr>
      </xdr:nvPicPr>
      <xdr:blipFill rotWithShape="1">
        <a:blip xmlns:r="http://schemas.openxmlformats.org/officeDocument/2006/relationships" r:embed="rId3" cstate="print"/>
        <a:srcRect t="83569"/>
        <a:stretch/>
      </xdr:blipFill>
      <xdr:spPr>
        <a:xfrm>
          <a:off x="9298671" y="3764032"/>
          <a:ext cx="1601242" cy="6771446"/>
        </a:xfrm>
        <a:prstGeom prst="rect">
          <a:avLst/>
        </a:prstGeom>
      </xdr:spPr>
    </xdr:pic>
    <xdr:clientData/>
  </xdr:twoCellAnchor>
  <xdr:oneCellAnchor>
    <xdr:from>
      <xdr:col>4</xdr:col>
      <xdr:colOff>139149</xdr:colOff>
      <xdr:row>10</xdr:row>
      <xdr:rowOff>79513</xdr:rowOff>
    </xdr:from>
    <xdr:ext cx="65" cy="125227"/>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130249" y="404953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xdr:from>
      <xdr:col>10</xdr:col>
      <xdr:colOff>237497</xdr:colOff>
      <xdr:row>0</xdr:row>
      <xdr:rowOff>0</xdr:rowOff>
    </xdr:from>
    <xdr:to>
      <xdr:col>12</xdr:col>
      <xdr:colOff>624839</xdr:colOff>
      <xdr:row>25</xdr:row>
      <xdr:rowOff>98314</xdr:rowOff>
    </xdr:to>
    <xdr:pic>
      <xdr:nvPicPr>
        <xdr:cNvPr id="18" name="Picture 17">
          <a:extLst>
            <a:ext uri="{FF2B5EF4-FFF2-40B4-BE49-F238E27FC236}">
              <a16:creationId xmlns:a16="http://schemas.microsoft.com/office/drawing/2014/main" id="{00000000-0008-0000-0200-000012000000}"/>
            </a:ext>
          </a:extLst>
        </xdr:cNvPr>
        <xdr:cNvPicPr>
          <a:picLocks/>
        </xdr:cNvPicPr>
      </xdr:nvPicPr>
      <xdr:blipFill rotWithShape="1">
        <a:blip xmlns:r="http://schemas.openxmlformats.org/officeDocument/2006/relationships" r:embed="rId3" cstate="print"/>
        <a:srcRect t="83569"/>
        <a:stretch/>
      </xdr:blipFill>
      <xdr:spPr>
        <a:xfrm>
          <a:off x="9671057" y="0"/>
          <a:ext cx="1637022" cy="6133354"/>
        </a:xfrm>
        <a:prstGeom prst="rect">
          <a:avLst/>
        </a:prstGeom>
      </xdr:spPr>
    </xdr:pic>
    <xdr:clientData/>
  </xdr:twoCellAnchor>
  <xdr:twoCellAnchor editAs="absolute">
    <xdr:from>
      <xdr:col>10</xdr:col>
      <xdr:colOff>237041</xdr:colOff>
      <xdr:row>0</xdr:row>
      <xdr:rowOff>0</xdr:rowOff>
    </xdr:from>
    <xdr:to>
      <xdr:col>12</xdr:col>
      <xdr:colOff>606496</xdr:colOff>
      <xdr:row>19</xdr:row>
      <xdr:rowOff>110987</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3" cstate="print"/>
        <a:srcRect b="24407"/>
        <a:stretch/>
      </xdr:blipFill>
      <xdr:spPr>
        <a:xfrm>
          <a:off x="9679979" y="0"/>
          <a:ext cx="1623825" cy="5245695"/>
        </a:xfrm>
        <a:prstGeom prst="rect">
          <a:avLst/>
        </a:prstGeom>
      </xdr:spPr>
    </xdr:pic>
    <xdr:clientData/>
  </xdr:twoCellAnchor>
  <xdr:twoCellAnchor>
    <xdr:from>
      <xdr:col>9</xdr:col>
      <xdr:colOff>0</xdr:colOff>
      <xdr:row>43</xdr:row>
      <xdr:rowOff>0</xdr:rowOff>
    </xdr:from>
    <xdr:to>
      <xdr:col>10</xdr:col>
      <xdr:colOff>152400</xdr:colOff>
      <xdr:row>43</xdr:row>
      <xdr:rowOff>161365</xdr:rowOff>
    </xdr:to>
    <xdr:sp macro="" textlink="">
      <xdr:nvSpPr>
        <xdr:cNvPr id="12" name="TextBox 11">
          <a:hlinkClick xmlns:r="http://schemas.openxmlformats.org/officeDocument/2006/relationships" r:id="rId1"/>
          <a:extLst>
            <a:ext uri="{FF2B5EF4-FFF2-40B4-BE49-F238E27FC236}">
              <a16:creationId xmlns:a16="http://schemas.microsoft.com/office/drawing/2014/main" id="{00000000-0008-0000-0200-00000C000000}"/>
            </a:ext>
          </a:extLst>
        </xdr:cNvPr>
        <xdr:cNvSpPr txBox="1"/>
      </xdr:nvSpPr>
      <xdr:spPr>
        <a:xfrm>
          <a:off x="8803341" y="9170894"/>
          <a:ext cx="779930" cy="161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3</xdr:col>
      <xdr:colOff>52407</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5</xdr:col>
      <xdr:colOff>604630</xdr:colOff>
      <xdr:row>23</xdr:row>
      <xdr:rowOff>0</xdr:rowOff>
    </xdr:from>
    <xdr:to>
      <xdr:col>11</xdr:col>
      <xdr:colOff>17230</xdr:colOff>
      <xdr:row>32</xdr:row>
      <xdr:rowOff>134467</xdr:rowOff>
    </xdr:to>
    <xdr:grpSp>
      <xdr:nvGrpSpPr>
        <xdr:cNvPr id="126" name="Group 125">
          <a:extLst>
            <a:ext uri="{FF2B5EF4-FFF2-40B4-BE49-F238E27FC236}">
              <a16:creationId xmlns:a16="http://schemas.microsoft.com/office/drawing/2014/main" id="{00000000-0008-0000-0300-00007E000000}"/>
            </a:ext>
          </a:extLst>
        </xdr:cNvPr>
        <xdr:cNvGrpSpPr/>
      </xdr:nvGrpSpPr>
      <xdr:grpSpPr>
        <a:xfrm>
          <a:off x="5075030" y="5801360"/>
          <a:ext cx="3679800" cy="1861667"/>
          <a:chOff x="5333105" y="4716169"/>
          <a:chExt cx="3852308" cy="2042440"/>
        </a:xfrm>
      </xdr:grpSpPr>
      <xdr:grpSp>
        <xdr:nvGrpSpPr>
          <xdr:cNvPr id="127" name="Group 126">
            <a:extLst>
              <a:ext uri="{FF2B5EF4-FFF2-40B4-BE49-F238E27FC236}">
                <a16:creationId xmlns:a16="http://schemas.microsoft.com/office/drawing/2014/main" id="{00000000-0008-0000-0300-00007F000000}"/>
              </a:ext>
            </a:extLst>
          </xdr:cNvPr>
          <xdr:cNvGrpSpPr/>
        </xdr:nvGrpSpPr>
        <xdr:grpSpPr>
          <a:xfrm>
            <a:off x="5333105" y="4716169"/>
            <a:ext cx="3844023" cy="2042440"/>
            <a:chOff x="5327152" y="5113734"/>
            <a:chExt cx="3831599" cy="2046064"/>
          </a:xfrm>
        </xdr:grpSpPr>
        <xdr:grpSp>
          <xdr:nvGrpSpPr>
            <xdr:cNvPr id="129" name="Group 128">
              <a:extLst>
                <a:ext uri="{FF2B5EF4-FFF2-40B4-BE49-F238E27FC236}">
                  <a16:creationId xmlns:a16="http://schemas.microsoft.com/office/drawing/2014/main" id="{00000000-0008-0000-0300-000081000000}"/>
                </a:ext>
              </a:extLst>
            </xdr:cNvPr>
            <xdr:cNvGrpSpPr>
              <a:grpSpLocks/>
            </xdr:cNvGrpSpPr>
          </xdr:nvGrpSpPr>
          <xdr:grpSpPr bwMode="auto">
            <a:xfrm>
              <a:off x="5327152" y="5254798"/>
              <a:ext cx="3831599" cy="1905000"/>
              <a:chOff x="940182" y="1203326"/>
              <a:chExt cx="7444810" cy="3692750"/>
            </a:xfrm>
          </xdr:grpSpPr>
          <xdr:sp macro="" textlink="">
            <xdr:nvSpPr>
              <xdr:cNvPr id="135" name="Line 7">
                <a:extLst>
                  <a:ext uri="{FF2B5EF4-FFF2-40B4-BE49-F238E27FC236}">
                    <a16:creationId xmlns:a16="http://schemas.microsoft.com/office/drawing/2014/main" id="{00000000-0008-0000-0300-000087000000}"/>
                  </a:ext>
                </a:extLst>
              </xdr:cNvPr>
              <xdr:cNvSpPr>
                <a:spLocks noChangeShapeType="1"/>
              </xdr:cNvSpPr>
            </xdr:nvSpPr>
            <xdr:spPr bwMode="auto">
              <a:xfrm>
                <a:off x="1373188" y="4618038"/>
                <a:ext cx="6770688"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36" name="Rectangle 135">
                <a:extLst>
                  <a:ext uri="{FF2B5EF4-FFF2-40B4-BE49-F238E27FC236}">
                    <a16:creationId xmlns:a16="http://schemas.microsoft.com/office/drawing/2014/main" id="{00000000-0008-0000-0300-000088000000}"/>
                  </a:ext>
                </a:extLst>
              </xdr:cNvPr>
              <xdr:cNvSpPr>
                <a:spLocks noChangeArrowheads="1"/>
              </xdr:cNvSpPr>
            </xdr:nvSpPr>
            <xdr:spPr bwMode="auto">
              <a:xfrm>
                <a:off x="8000496" y="4687888"/>
                <a:ext cx="384496" cy="208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latin typeface="MS UI Gothic" pitchFamily="34" charset="-128"/>
                  </a:rPr>
                  <a:t>min</a:t>
                </a:r>
                <a:endParaRPr lang="en-US" altLang="en-US" sz="1400">
                  <a:solidFill>
                    <a:schemeClr val="tx1"/>
                  </a:solidFill>
                  <a:latin typeface="Times New Roman" pitchFamily="18" charset="0"/>
                </a:endParaRPr>
              </a:p>
            </xdr:txBody>
          </xdr:sp>
          <xdr:sp macro="" textlink="">
            <xdr:nvSpPr>
              <xdr:cNvPr id="137" name="Line 9">
                <a:extLst>
                  <a:ext uri="{FF2B5EF4-FFF2-40B4-BE49-F238E27FC236}">
                    <a16:creationId xmlns:a16="http://schemas.microsoft.com/office/drawing/2014/main" id="{00000000-0008-0000-0300-000089000000}"/>
                  </a:ext>
                </a:extLst>
              </xdr:cNvPr>
              <xdr:cNvSpPr>
                <a:spLocks noChangeShapeType="1"/>
              </xdr:cNvSpPr>
            </xdr:nvSpPr>
            <xdr:spPr bwMode="auto">
              <a:xfrm>
                <a:off x="1373188"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38" name="Rectangle 137">
                <a:extLst>
                  <a:ext uri="{FF2B5EF4-FFF2-40B4-BE49-F238E27FC236}">
                    <a16:creationId xmlns:a16="http://schemas.microsoft.com/office/drawing/2014/main" id="{00000000-0008-0000-0300-00008A000000}"/>
                  </a:ext>
                </a:extLst>
              </xdr:cNvPr>
              <xdr:cNvSpPr>
                <a:spLocks noChangeArrowheads="1"/>
              </xdr:cNvSpPr>
            </xdr:nvSpPr>
            <xdr:spPr bwMode="auto">
              <a:xfrm>
                <a:off x="1354139"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0</a:t>
                </a:r>
                <a:endParaRPr lang="en-US" altLang="en-US" sz="1400">
                  <a:solidFill>
                    <a:schemeClr val="tx1"/>
                  </a:solidFill>
                  <a:latin typeface="Times New Roman" pitchFamily="18" charset="0"/>
                </a:endParaRPr>
              </a:p>
            </xdr:txBody>
          </xdr:sp>
          <xdr:sp macro="" textlink="">
            <xdr:nvSpPr>
              <xdr:cNvPr id="139" name="Line 11">
                <a:extLst>
                  <a:ext uri="{FF2B5EF4-FFF2-40B4-BE49-F238E27FC236}">
                    <a16:creationId xmlns:a16="http://schemas.microsoft.com/office/drawing/2014/main" id="{00000000-0008-0000-0300-00008B000000}"/>
                  </a:ext>
                </a:extLst>
              </xdr:cNvPr>
              <xdr:cNvSpPr>
                <a:spLocks noChangeShapeType="1"/>
              </xdr:cNvSpPr>
            </xdr:nvSpPr>
            <xdr:spPr bwMode="auto">
              <a:xfrm>
                <a:off x="15906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0" name="Line 12">
                <a:extLst>
                  <a:ext uri="{FF2B5EF4-FFF2-40B4-BE49-F238E27FC236}">
                    <a16:creationId xmlns:a16="http://schemas.microsoft.com/office/drawing/2014/main" id="{00000000-0008-0000-0300-00008C000000}"/>
                  </a:ext>
                </a:extLst>
              </xdr:cNvPr>
              <xdr:cNvSpPr>
                <a:spLocks noChangeShapeType="1"/>
              </xdr:cNvSpPr>
            </xdr:nvSpPr>
            <xdr:spPr bwMode="auto">
              <a:xfrm>
                <a:off x="180816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1" name="Line 13">
                <a:extLst>
                  <a:ext uri="{FF2B5EF4-FFF2-40B4-BE49-F238E27FC236}">
                    <a16:creationId xmlns:a16="http://schemas.microsoft.com/office/drawing/2014/main" id="{00000000-0008-0000-0300-00008D000000}"/>
                  </a:ext>
                </a:extLst>
              </xdr:cNvPr>
              <xdr:cNvSpPr>
                <a:spLocks noChangeShapeType="1"/>
              </xdr:cNvSpPr>
            </xdr:nvSpPr>
            <xdr:spPr bwMode="auto">
              <a:xfrm>
                <a:off x="202723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2" name="Line 14">
                <a:extLst>
                  <a:ext uri="{FF2B5EF4-FFF2-40B4-BE49-F238E27FC236}">
                    <a16:creationId xmlns:a16="http://schemas.microsoft.com/office/drawing/2014/main" id="{00000000-0008-0000-0300-00008E000000}"/>
                  </a:ext>
                </a:extLst>
              </xdr:cNvPr>
              <xdr:cNvSpPr>
                <a:spLocks noChangeShapeType="1"/>
              </xdr:cNvSpPr>
            </xdr:nvSpPr>
            <xdr:spPr bwMode="auto">
              <a:xfrm>
                <a:off x="2246313"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3" name="Rectangle 142">
                <a:extLst>
                  <a:ext uri="{FF2B5EF4-FFF2-40B4-BE49-F238E27FC236}">
                    <a16:creationId xmlns:a16="http://schemas.microsoft.com/office/drawing/2014/main" id="{00000000-0008-0000-0300-00008F000000}"/>
                  </a:ext>
                </a:extLst>
              </xdr:cNvPr>
              <xdr:cNvSpPr>
                <a:spLocks noChangeArrowheads="1"/>
              </xdr:cNvSpPr>
            </xdr:nvSpPr>
            <xdr:spPr bwMode="auto">
              <a:xfrm>
                <a:off x="2227263"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2</a:t>
                </a:r>
                <a:endParaRPr lang="en-US" altLang="en-US" sz="1400">
                  <a:solidFill>
                    <a:schemeClr val="tx1"/>
                  </a:solidFill>
                  <a:latin typeface="Times New Roman" pitchFamily="18" charset="0"/>
                </a:endParaRPr>
              </a:p>
            </xdr:txBody>
          </xdr:sp>
          <xdr:sp macro="" textlink="">
            <xdr:nvSpPr>
              <xdr:cNvPr id="144" name="Line 16">
                <a:extLst>
                  <a:ext uri="{FF2B5EF4-FFF2-40B4-BE49-F238E27FC236}">
                    <a16:creationId xmlns:a16="http://schemas.microsoft.com/office/drawing/2014/main" id="{00000000-0008-0000-0300-000090000000}"/>
                  </a:ext>
                </a:extLst>
              </xdr:cNvPr>
              <xdr:cNvSpPr>
                <a:spLocks noChangeShapeType="1"/>
              </xdr:cNvSpPr>
            </xdr:nvSpPr>
            <xdr:spPr bwMode="auto">
              <a:xfrm>
                <a:off x="24638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5" name="Line 17">
                <a:extLst>
                  <a:ext uri="{FF2B5EF4-FFF2-40B4-BE49-F238E27FC236}">
                    <a16:creationId xmlns:a16="http://schemas.microsoft.com/office/drawing/2014/main" id="{00000000-0008-0000-0300-000091000000}"/>
                  </a:ext>
                </a:extLst>
              </xdr:cNvPr>
              <xdr:cNvSpPr>
                <a:spLocks noChangeShapeType="1"/>
              </xdr:cNvSpPr>
            </xdr:nvSpPr>
            <xdr:spPr bwMode="auto">
              <a:xfrm>
                <a:off x="26828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6" name="Line 18">
                <a:extLst>
                  <a:ext uri="{FF2B5EF4-FFF2-40B4-BE49-F238E27FC236}">
                    <a16:creationId xmlns:a16="http://schemas.microsoft.com/office/drawing/2014/main" id="{00000000-0008-0000-0300-000092000000}"/>
                  </a:ext>
                </a:extLst>
              </xdr:cNvPr>
              <xdr:cNvSpPr>
                <a:spLocks noChangeShapeType="1"/>
              </xdr:cNvSpPr>
            </xdr:nvSpPr>
            <xdr:spPr bwMode="auto">
              <a:xfrm>
                <a:off x="290195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7" name="Line 19">
                <a:extLst>
                  <a:ext uri="{FF2B5EF4-FFF2-40B4-BE49-F238E27FC236}">
                    <a16:creationId xmlns:a16="http://schemas.microsoft.com/office/drawing/2014/main" id="{00000000-0008-0000-0300-000093000000}"/>
                  </a:ext>
                </a:extLst>
              </xdr:cNvPr>
              <xdr:cNvSpPr>
                <a:spLocks noChangeShapeType="1"/>
              </xdr:cNvSpPr>
            </xdr:nvSpPr>
            <xdr:spPr bwMode="auto">
              <a:xfrm>
                <a:off x="3119438"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8" name="Rectangle 147">
                <a:extLst>
                  <a:ext uri="{FF2B5EF4-FFF2-40B4-BE49-F238E27FC236}">
                    <a16:creationId xmlns:a16="http://schemas.microsoft.com/office/drawing/2014/main" id="{00000000-0008-0000-0300-000094000000}"/>
                  </a:ext>
                </a:extLst>
              </xdr:cNvPr>
              <xdr:cNvSpPr>
                <a:spLocks noChangeArrowheads="1"/>
              </xdr:cNvSpPr>
            </xdr:nvSpPr>
            <xdr:spPr bwMode="auto">
              <a:xfrm>
                <a:off x="3101974"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4</a:t>
                </a:r>
                <a:endParaRPr lang="en-US" altLang="en-US" sz="1400">
                  <a:solidFill>
                    <a:schemeClr val="tx1"/>
                  </a:solidFill>
                  <a:latin typeface="Times New Roman" pitchFamily="18" charset="0"/>
                </a:endParaRPr>
              </a:p>
            </xdr:txBody>
          </xdr:sp>
          <xdr:sp macro="" textlink="">
            <xdr:nvSpPr>
              <xdr:cNvPr id="149" name="Line 21">
                <a:extLst>
                  <a:ext uri="{FF2B5EF4-FFF2-40B4-BE49-F238E27FC236}">
                    <a16:creationId xmlns:a16="http://schemas.microsoft.com/office/drawing/2014/main" id="{00000000-0008-0000-0300-000095000000}"/>
                  </a:ext>
                </a:extLst>
              </xdr:cNvPr>
              <xdr:cNvSpPr>
                <a:spLocks noChangeShapeType="1"/>
              </xdr:cNvSpPr>
            </xdr:nvSpPr>
            <xdr:spPr bwMode="auto">
              <a:xfrm>
                <a:off x="333692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0" name="Line 22">
                <a:extLst>
                  <a:ext uri="{FF2B5EF4-FFF2-40B4-BE49-F238E27FC236}">
                    <a16:creationId xmlns:a16="http://schemas.microsoft.com/office/drawing/2014/main" id="{00000000-0008-0000-0300-000096000000}"/>
                  </a:ext>
                </a:extLst>
              </xdr:cNvPr>
              <xdr:cNvSpPr>
                <a:spLocks noChangeShapeType="1"/>
              </xdr:cNvSpPr>
            </xdr:nvSpPr>
            <xdr:spPr bwMode="auto">
              <a:xfrm>
                <a:off x="35560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1" name="Line 23">
                <a:extLst>
                  <a:ext uri="{FF2B5EF4-FFF2-40B4-BE49-F238E27FC236}">
                    <a16:creationId xmlns:a16="http://schemas.microsoft.com/office/drawing/2014/main" id="{00000000-0008-0000-0300-000097000000}"/>
                  </a:ext>
                </a:extLst>
              </xdr:cNvPr>
              <xdr:cNvSpPr>
                <a:spLocks noChangeShapeType="1"/>
              </xdr:cNvSpPr>
            </xdr:nvSpPr>
            <xdr:spPr bwMode="auto">
              <a:xfrm>
                <a:off x="37750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2" name="Line 24">
                <a:extLst>
                  <a:ext uri="{FF2B5EF4-FFF2-40B4-BE49-F238E27FC236}">
                    <a16:creationId xmlns:a16="http://schemas.microsoft.com/office/drawing/2014/main" id="{00000000-0008-0000-0300-000098000000}"/>
                  </a:ext>
                </a:extLst>
              </xdr:cNvPr>
              <xdr:cNvSpPr>
                <a:spLocks noChangeShapeType="1"/>
              </xdr:cNvSpPr>
            </xdr:nvSpPr>
            <xdr:spPr bwMode="auto">
              <a:xfrm>
                <a:off x="3992563"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3" name="Rectangle 152">
                <a:extLst>
                  <a:ext uri="{FF2B5EF4-FFF2-40B4-BE49-F238E27FC236}">
                    <a16:creationId xmlns:a16="http://schemas.microsoft.com/office/drawing/2014/main" id="{00000000-0008-0000-0300-000099000000}"/>
                  </a:ext>
                </a:extLst>
              </xdr:cNvPr>
              <xdr:cNvSpPr>
                <a:spLocks noChangeArrowheads="1"/>
              </xdr:cNvSpPr>
            </xdr:nvSpPr>
            <xdr:spPr bwMode="auto">
              <a:xfrm>
                <a:off x="3975100"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6</a:t>
                </a:r>
                <a:endParaRPr lang="en-US" altLang="en-US" sz="1400">
                  <a:solidFill>
                    <a:schemeClr val="tx1"/>
                  </a:solidFill>
                  <a:latin typeface="Times New Roman" pitchFamily="18" charset="0"/>
                </a:endParaRPr>
              </a:p>
            </xdr:txBody>
          </xdr:sp>
          <xdr:sp macro="" textlink="">
            <xdr:nvSpPr>
              <xdr:cNvPr id="154" name="Line 26">
                <a:extLst>
                  <a:ext uri="{FF2B5EF4-FFF2-40B4-BE49-F238E27FC236}">
                    <a16:creationId xmlns:a16="http://schemas.microsoft.com/office/drawing/2014/main" id="{00000000-0008-0000-0300-00009A000000}"/>
                  </a:ext>
                </a:extLst>
              </xdr:cNvPr>
              <xdr:cNvSpPr>
                <a:spLocks noChangeShapeType="1"/>
              </xdr:cNvSpPr>
            </xdr:nvSpPr>
            <xdr:spPr bwMode="auto">
              <a:xfrm>
                <a:off x="421163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5" name="Line 27">
                <a:extLst>
                  <a:ext uri="{FF2B5EF4-FFF2-40B4-BE49-F238E27FC236}">
                    <a16:creationId xmlns:a16="http://schemas.microsoft.com/office/drawing/2014/main" id="{00000000-0008-0000-0300-00009B000000}"/>
                  </a:ext>
                </a:extLst>
              </xdr:cNvPr>
              <xdr:cNvSpPr>
                <a:spLocks noChangeShapeType="1"/>
              </xdr:cNvSpPr>
            </xdr:nvSpPr>
            <xdr:spPr bwMode="auto">
              <a:xfrm>
                <a:off x="443071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6" name="Line 28">
                <a:extLst>
                  <a:ext uri="{FF2B5EF4-FFF2-40B4-BE49-F238E27FC236}">
                    <a16:creationId xmlns:a16="http://schemas.microsoft.com/office/drawing/2014/main" id="{00000000-0008-0000-0300-00009C000000}"/>
                  </a:ext>
                </a:extLst>
              </xdr:cNvPr>
              <xdr:cNvSpPr>
                <a:spLocks noChangeShapeType="1"/>
              </xdr:cNvSpPr>
            </xdr:nvSpPr>
            <xdr:spPr bwMode="auto">
              <a:xfrm>
                <a:off x="46482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7" name="Line 29">
                <a:extLst>
                  <a:ext uri="{FF2B5EF4-FFF2-40B4-BE49-F238E27FC236}">
                    <a16:creationId xmlns:a16="http://schemas.microsoft.com/office/drawing/2014/main" id="{00000000-0008-0000-0300-00009D000000}"/>
                  </a:ext>
                </a:extLst>
              </xdr:cNvPr>
              <xdr:cNvSpPr>
                <a:spLocks noChangeShapeType="1"/>
              </xdr:cNvSpPr>
            </xdr:nvSpPr>
            <xdr:spPr bwMode="auto">
              <a:xfrm>
                <a:off x="4867275"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8" name="Rectangle 157">
                <a:extLst>
                  <a:ext uri="{FF2B5EF4-FFF2-40B4-BE49-F238E27FC236}">
                    <a16:creationId xmlns:a16="http://schemas.microsoft.com/office/drawing/2014/main" id="{00000000-0008-0000-0300-00009E000000}"/>
                  </a:ext>
                </a:extLst>
              </xdr:cNvPr>
              <xdr:cNvSpPr>
                <a:spLocks noChangeArrowheads="1"/>
              </xdr:cNvSpPr>
            </xdr:nvSpPr>
            <xdr:spPr bwMode="auto">
              <a:xfrm>
                <a:off x="4849814" y="4684713"/>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8</a:t>
                </a:r>
                <a:endParaRPr lang="en-US" altLang="en-US" sz="1400">
                  <a:solidFill>
                    <a:schemeClr val="tx1"/>
                  </a:solidFill>
                  <a:latin typeface="Times New Roman" pitchFamily="18" charset="0"/>
                </a:endParaRPr>
              </a:p>
            </xdr:txBody>
          </xdr:sp>
          <xdr:sp macro="" textlink="">
            <xdr:nvSpPr>
              <xdr:cNvPr id="159" name="Line 31">
                <a:extLst>
                  <a:ext uri="{FF2B5EF4-FFF2-40B4-BE49-F238E27FC236}">
                    <a16:creationId xmlns:a16="http://schemas.microsoft.com/office/drawing/2014/main" id="{00000000-0008-0000-0300-00009F000000}"/>
                  </a:ext>
                </a:extLst>
              </xdr:cNvPr>
              <xdr:cNvSpPr>
                <a:spLocks noChangeShapeType="1"/>
              </xdr:cNvSpPr>
            </xdr:nvSpPr>
            <xdr:spPr bwMode="auto">
              <a:xfrm>
                <a:off x="508476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0" name="Line 32">
                <a:extLst>
                  <a:ext uri="{FF2B5EF4-FFF2-40B4-BE49-F238E27FC236}">
                    <a16:creationId xmlns:a16="http://schemas.microsoft.com/office/drawing/2014/main" id="{00000000-0008-0000-0300-0000A0000000}"/>
                  </a:ext>
                </a:extLst>
              </xdr:cNvPr>
              <xdr:cNvSpPr>
                <a:spLocks noChangeShapeType="1"/>
              </xdr:cNvSpPr>
            </xdr:nvSpPr>
            <xdr:spPr bwMode="auto">
              <a:xfrm>
                <a:off x="530383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1" name="Line 33">
                <a:extLst>
                  <a:ext uri="{FF2B5EF4-FFF2-40B4-BE49-F238E27FC236}">
                    <a16:creationId xmlns:a16="http://schemas.microsoft.com/office/drawing/2014/main" id="{00000000-0008-0000-0300-0000A1000000}"/>
                  </a:ext>
                </a:extLst>
              </xdr:cNvPr>
              <xdr:cNvSpPr>
                <a:spLocks noChangeShapeType="1"/>
              </xdr:cNvSpPr>
            </xdr:nvSpPr>
            <xdr:spPr bwMode="auto">
              <a:xfrm>
                <a:off x="552291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2" name="Line 34">
                <a:extLst>
                  <a:ext uri="{FF2B5EF4-FFF2-40B4-BE49-F238E27FC236}">
                    <a16:creationId xmlns:a16="http://schemas.microsoft.com/office/drawing/2014/main" id="{00000000-0008-0000-0300-0000A2000000}"/>
                  </a:ext>
                </a:extLst>
              </xdr:cNvPr>
              <xdr:cNvSpPr>
                <a:spLocks noChangeShapeType="1"/>
              </xdr:cNvSpPr>
            </xdr:nvSpPr>
            <xdr:spPr bwMode="auto">
              <a:xfrm>
                <a:off x="5740400"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3" name="Rectangle 162">
                <a:extLst>
                  <a:ext uri="{FF2B5EF4-FFF2-40B4-BE49-F238E27FC236}">
                    <a16:creationId xmlns:a16="http://schemas.microsoft.com/office/drawing/2014/main" id="{00000000-0008-0000-0300-0000A3000000}"/>
                  </a:ext>
                </a:extLst>
              </xdr:cNvPr>
              <xdr:cNvSpPr>
                <a:spLocks noChangeArrowheads="1"/>
              </xdr:cNvSpPr>
            </xdr:nvSpPr>
            <xdr:spPr bwMode="auto">
              <a:xfrm>
                <a:off x="5655759" y="4684711"/>
                <a:ext cx="316645"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10</a:t>
                </a:r>
                <a:endParaRPr lang="en-US" altLang="en-US" sz="1400">
                  <a:solidFill>
                    <a:schemeClr val="tx1"/>
                  </a:solidFill>
                  <a:latin typeface="Times New Roman" pitchFamily="18" charset="0"/>
                </a:endParaRPr>
              </a:p>
            </xdr:txBody>
          </xdr:sp>
          <xdr:sp macro="" textlink="">
            <xdr:nvSpPr>
              <xdr:cNvPr id="164" name="Line 36">
                <a:extLst>
                  <a:ext uri="{FF2B5EF4-FFF2-40B4-BE49-F238E27FC236}">
                    <a16:creationId xmlns:a16="http://schemas.microsoft.com/office/drawing/2014/main" id="{00000000-0008-0000-0300-0000A4000000}"/>
                  </a:ext>
                </a:extLst>
              </xdr:cNvPr>
              <xdr:cNvSpPr>
                <a:spLocks noChangeShapeType="1"/>
              </xdr:cNvSpPr>
            </xdr:nvSpPr>
            <xdr:spPr bwMode="auto">
              <a:xfrm>
                <a:off x="59594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5" name="Line 37">
                <a:extLst>
                  <a:ext uri="{FF2B5EF4-FFF2-40B4-BE49-F238E27FC236}">
                    <a16:creationId xmlns:a16="http://schemas.microsoft.com/office/drawing/2014/main" id="{00000000-0008-0000-0300-0000A5000000}"/>
                  </a:ext>
                </a:extLst>
              </xdr:cNvPr>
              <xdr:cNvSpPr>
                <a:spLocks noChangeShapeType="1"/>
              </xdr:cNvSpPr>
            </xdr:nvSpPr>
            <xdr:spPr bwMode="auto">
              <a:xfrm>
                <a:off x="617855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6" name="Line 38">
                <a:extLst>
                  <a:ext uri="{FF2B5EF4-FFF2-40B4-BE49-F238E27FC236}">
                    <a16:creationId xmlns:a16="http://schemas.microsoft.com/office/drawing/2014/main" id="{00000000-0008-0000-0300-0000A6000000}"/>
                  </a:ext>
                </a:extLst>
              </xdr:cNvPr>
              <xdr:cNvSpPr>
                <a:spLocks noChangeShapeType="1"/>
              </xdr:cNvSpPr>
            </xdr:nvSpPr>
            <xdr:spPr bwMode="auto">
              <a:xfrm>
                <a:off x="639603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7" name="Line 39">
                <a:extLst>
                  <a:ext uri="{FF2B5EF4-FFF2-40B4-BE49-F238E27FC236}">
                    <a16:creationId xmlns:a16="http://schemas.microsoft.com/office/drawing/2014/main" id="{00000000-0008-0000-0300-0000A7000000}"/>
                  </a:ext>
                </a:extLst>
              </xdr:cNvPr>
              <xdr:cNvSpPr>
                <a:spLocks noChangeShapeType="1"/>
              </xdr:cNvSpPr>
            </xdr:nvSpPr>
            <xdr:spPr bwMode="auto">
              <a:xfrm>
                <a:off x="6613525"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8" name="Rectangle 167">
                <a:extLst>
                  <a:ext uri="{FF2B5EF4-FFF2-40B4-BE49-F238E27FC236}">
                    <a16:creationId xmlns:a16="http://schemas.microsoft.com/office/drawing/2014/main" id="{00000000-0008-0000-0300-0000A8000000}"/>
                  </a:ext>
                </a:extLst>
              </xdr:cNvPr>
              <xdr:cNvSpPr>
                <a:spLocks noChangeArrowheads="1"/>
              </xdr:cNvSpPr>
            </xdr:nvSpPr>
            <xdr:spPr bwMode="auto">
              <a:xfrm>
                <a:off x="6528887" y="4684711"/>
                <a:ext cx="316645"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12</a:t>
                </a:r>
                <a:endParaRPr lang="en-US" altLang="en-US" sz="1400">
                  <a:solidFill>
                    <a:schemeClr val="tx1"/>
                  </a:solidFill>
                  <a:latin typeface="Times New Roman" pitchFamily="18" charset="0"/>
                </a:endParaRPr>
              </a:p>
            </xdr:txBody>
          </xdr:sp>
          <xdr:sp macro="" textlink="">
            <xdr:nvSpPr>
              <xdr:cNvPr id="169" name="Line 41">
                <a:extLst>
                  <a:ext uri="{FF2B5EF4-FFF2-40B4-BE49-F238E27FC236}">
                    <a16:creationId xmlns:a16="http://schemas.microsoft.com/office/drawing/2014/main" id="{00000000-0008-0000-0300-0000A9000000}"/>
                  </a:ext>
                </a:extLst>
              </xdr:cNvPr>
              <xdr:cNvSpPr>
                <a:spLocks noChangeShapeType="1"/>
              </xdr:cNvSpPr>
            </xdr:nvSpPr>
            <xdr:spPr bwMode="auto">
              <a:xfrm>
                <a:off x="68326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0" name="Line 42">
                <a:extLst>
                  <a:ext uri="{FF2B5EF4-FFF2-40B4-BE49-F238E27FC236}">
                    <a16:creationId xmlns:a16="http://schemas.microsoft.com/office/drawing/2014/main" id="{00000000-0008-0000-0300-0000AA000000}"/>
                  </a:ext>
                </a:extLst>
              </xdr:cNvPr>
              <xdr:cNvSpPr>
                <a:spLocks noChangeShapeType="1"/>
              </xdr:cNvSpPr>
            </xdr:nvSpPr>
            <xdr:spPr bwMode="auto">
              <a:xfrm>
                <a:off x="7051675"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1" name="Line 43">
                <a:extLst>
                  <a:ext uri="{FF2B5EF4-FFF2-40B4-BE49-F238E27FC236}">
                    <a16:creationId xmlns:a16="http://schemas.microsoft.com/office/drawing/2014/main" id="{00000000-0008-0000-0300-0000AB000000}"/>
                  </a:ext>
                </a:extLst>
              </xdr:cNvPr>
              <xdr:cNvSpPr>
                <a:spLocks noChangeShapeType="1"/>
              </xdr:cNvSpPr>
            </xdr:nvSpPr>
            <xdr:spPr bwMode="auto">
              <a:xfrm>
                <a:off x="726916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2" name="Line 44">
                <a:extLst>
                  <a:ext uri="{FF2B5EF4-FFF2-40B4-BE49-F238E27FC236}">
                    <a16:creationId xmlns:a16="http://schemas.microsoft.com/office/drawing/2014/main" id="{00000000-0008-0000-0300-0000AC000000}"/>
                  </a:ext>
                </a:extLst>
              </xdr:cNvPr>
              <xdr:cNvSpPr>
                <a:spLocks noChangeShapeType="1"/>
              </xdr:cNvSpPr>
            </xdr:nvSpPr>
            <xdr:spPr bwMode="auto">
              <a:xfrm>
                <a:off x="7488238" y="4618038"/>
                <a:ext cx="0" cy="666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3" name="Rectangle 172">
                <a:extLst>
                  <a:ext uri="{FF2B5EF4-FFF2-40B4-BE49-F238E27FC236}">
                    <a16:creationId xmlns:a16="http://schemas.microsoft.com/office/drawing/2014/main" id="{00000000-0008-0000-0300-0000AD000000}"/>
                  </a:ext>
                </a:extLst>
              </xdr:cNvPr>
              <xdr:cNvSpPr>
                <a:spLocks noChangeArrowheads="1"/>
              </xdr:cNvSpPr>
            </xdr:nvSpPr>
            <xdr:spPr bwMode="auto">
              <a:xfrm>
                <a:off x="7403596" y="4684711"/>
                <a:ext cx="316645"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14</a:t>
                </a:r>
                <a:endParaRPr lang="en-US" altLang="en-US" sz="1400">
                  <a:solidFill>
                    <a:schemeClr val="tx1"/>
                  </a:solidFill>
                  <a:latin typeface="Times New Roman" pitchFamily="18" charset="0"/>
                </a:endParaRPr>
              </a:p>
            </xdr:txBody>
          </xdr:sp>
          <xdr:sp macro="" textlink="">
            <xdr:nvSpPr>
              <xdr:cNvPr id="174" name="Line 46">
                <a:extLst>
                  <a:ext uri="{FF2B5EF4-FFF2-40B4-BE49-F238E27FC236}">
                    <a16:creationId xmlns:a16="http://schemas.microsoft.com/office/drawing/2014/main" id="{00000000-0008-0000-0300-0000AE000000}"/>
                  </a:ext>
                </a:extLst>
              </xdr:cNvPr>
              <xdr:cNvSpPr>
                <a:spLocks noChangeShapeType="1"/>
              </xdr:cNvSpPr>
            </xdr:nvSpPr>
            <xdr:spPr bwMode="auto">
              <a:xfrm>
                <a:off x="7707313"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5" name="Line 47">
                <a:extLst>
                  <a:ext uri="{FF2B5EF4-FFF2-40B4-BE49-F238E27FC236}">
                    <a16:creationId xmlns:a16="http://schemas.microsoft.com/office/drawing/2014/main" id="{00000000-0008-0000-0300-0000AF000000}"/>
                  </a:ext>
                </a:extLst>
              </xdr:cNvPr>
              <xdr:cNvSpPr>
                <a:spLocks noChangeShapeType="1"/>
              </xdr:cNvSpPr>
            </xdr:nvSpPr>
            <xdr:spPr bwMode="auto">
              <a:xfrm>
                <a:off x="7924800"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6" name="Line 48">
                <a:extLst>
                  <a:ext uri="{FF2B5EF4-FFF2-40B4-BE49-F238E27FC236}">
                    <a16:creationId xmlns:a16="http://schemas.microsoft.com/office/drawing/2014/main" id="{00000000-0008-0000-0300-0000B0000000}"/>
                  </a:ext>
                </a:extLst>
              </xdr:cNvPr>
              <xdr:cNvSpPr>
                <a:spLocks noChangeShapeType="1"/>
              </xdr:cNvSpPr>
            </xdr:nvSpPr>
            <xdr:spPr bwMode="auto">
              <a:xfrm>
                <a:off x="8142288" y="4618038"/>
                <a:ext cx="0" cy="31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7" name="Line 49">
                <a:extLst>
                  <a:ext uri="{FF2B5EF4-FFF2-40B4-BE49-F238E27FC236}">
                    <a16:creationId xmlns:a16="http://schemas.microsoft.com/office/drawing/2014/main" id="{00000000-0008-0000-0300-0000B1000000}"/>
                  </a:ext>
                </a:extLst>
              </xdr:cNvPr>
              <xdr:cNvSpPr>
                <a:spLocks noChangeShapeType="1"/>
              </xdr:cNvSpPr>
            </xdr:nvSpPr>
            <xdr:spPr bwMode="auto">
              <a:xfrm flipV="1">
                <a:off x="1373188" y="1203326"/>
                <a:ext cx="0" cy="3414713"/>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8" name="Rectangle 177">
                <a:extLst>
                  <a:ext uri="{FF2B5EF4-FFF2-40B4-BE49-F238E27FC236}">
                    <a16:creationId xmlns:a16="http://schemas.microsoft.com/office/drawing/2014/main" id="{00000000-0008-0000-0300-0000B2000000}"/>
                  </a:ext>
                </a:extLst>
              </xdr:cNvPr>
              <xdr:cNvSpPr>
                <a:spLocks noChangeArrowheads="1"/>
              </xdr:cNvSpPr>
            </xdr:nvSpPr>
            <xdr:spPr bwMode="auto">
              <a:xfrm>
                <a:off x="940182" y="1203326"/>
                <a:ext cx="801356" cy="208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latin typeface="MS UI Gothic" pitchFamily="34" charset="-128"/>
                  </a:rPr>
                  <a:t>mAU</a:t>
                </a:r>
                <a:endParaRPr lang="en-US" altLang="en-US" sz="1400">
                  <a:solidFill>
                    <a:schemeClr val="tx1"/>
                  </a:solidFill>
                  <a:latin typeface="Times New Roman" pitchFamily="18" charset="0"/>
                </a:endParaRPr>
              </a:p>
            </xdr:txBody>
          </xdr:sp>
          <xdr:sp macro="" textlink="">
            <xdr:nvSpPr>
              <xdr:cNvPr id="179" name="Line 51">
                <a:extLst>
                  <a:ext uri="{FF2B5EF4-FFF2-40B4-BE49-F238E27FC236}">
                    <a16:creationId xmlns:a16="http://schemas.microsoft.com/office/drawing/2014/main" id="{00000000-0008-0000-0300-0000B3000000}"/>
                  </a:ext>
                </a:extLst>
              </xdr:cNvPr>
              <xdr:cNvSpPr>
                <a:spLocks noChangeShapeType="1"/>
              </xdr:cNvSpPr>
            </xdr:nvSpPr>
            <xdr:spPr bwMode="auto">
              <a:xfrm flipH="1">
                <a:off x="1354138" y="459740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0" name="Line 52">
                <a:extLst>
                  <a:ext uri="{FF2B5EF4-FFF2-40B4-BE49-F238E27FC236}">
                    <a16:creationId xmlns:a16="http://schemas.microsoft.com/office/drawing/2014/main" id="{00000000-0008-0000-0300-0000B4000000}"/>
                  </a:ext>
                </a:extLst>
              </xdr:cNvPr>
              <xdr:cNvSpPr>
                <a:spLocks noChangeShapeType="1"/>
              </xdr:cNvSpPr>
            </xdr:nvSpPr>
            <xdr:spPr bwMode="auto">
              <a:xfrm flipH="1">
                <a:off x="1335088" y="4462463"/>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1" name="Rectangle 180">
                <a:extLst>
                  <a:ext uri="{FF2B5EF4-FFF2-40B4-BE49-F238E27FC236}">
                    <a16:creationId xmlns:a16="http://schemas.microsoft.com/office/drawing/2014/main" id="{00000000-0008-0000-0300-0000B5000000}"/>
                  </a:ext>
                </a:extLst>
              </xdr:cNvPr>
              <xdr:cNvSpPr>
                <a:spLocks noChangeArrowheads="1"/>
              </xdr:cNvSpPr>
            </xdr:nvSpPr>
            <xdr:spPr bwMode="auto">
              <a:xfrm>
                <a:off x="1206956" y="4395787"/>
                <a:ext cx="69850"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0</a:t>
                </a:r>
                <a:endParaRPr lang="en-US" altLang="en-US" sz="1400">
                  <a:solidFill>
                    <a:schemeClr val="tx1"/>
                  </a:solidFill>
                  <a:latin typeface="Times New Roman" pitchFamily="18" charset="0"/>
                </a:endParaRPr>
              </a:p>
            </xdr:txBody>
          </xdr:sp>
          <xdr:sp macro="" textlink="">
            <xdr:nvSpPr>
              <xdr:cNvPr id="182" name="Line 54">
                <a:extLst>
                  <a:ext uri="{FF2B5EF4-FFF2-40B4-BE49-F238E27FC236}">
                    <a16:creationId xmlns:a16="http://schemas.microsoft.com/office/drawing/2014/main" id="{00000000-0008-0000-0300-0000B6000000}"/>
                  </a:ext>
                </a:extLst>
              </xdr:cNvPr>
              <xdr:cNvSpPr>
                <a:spLocks noChangeShapeType="1"/>
              </xdr:cNvSpPr>
            </xdr:nvSpPr>
            <xdr:spPr bwMode="auto">
              <a:xfrm flipH="1">
                <a:off x="1354138" y="4325938"/>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3" name="Line 55">
                <a:extLst>
                  <a:ext uri="{FF2B5EF4-FFF2-40B4-BE49-F238E27FC236}">
                    <a16:creationId xmlns:a16="http://schemas.microsoft.com/office/drawing/2014/main" id="{00000000-0008-0000-0300-0000B7000000}"/>
                  </a:ext>
                </a:extLst>
              </xdr:cNvPr>
              <xdr:cNvSpPr>
                <a:spLocks noChangeShapeType="1"/>
              </xdr:cNvSpPr>
            </xdr:nvSpPr>
            <xdr:spPr bwMode="auto">
              <a:xfrm flipH="1">
                <a:off x="1354138" y="419100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4" name="Line 56">
                <a:extLst>
                  <a:ext uri="{FF2B5EF4-FFF2-40B4-BE49-F238E27FC236}">
                    <a16:creationId xmlns:a16="http://schemas.microsoft.com/office/drawing/2014/main" id="{00000000-0008-0000-0300-0000B8000000}"/>
                  </a:ext>
                </a:extLst>
              </xdr:cNvPr>
              <xdr:cNvSpPr>
                <a:spLocks noChangeShapeType="1"/>
              </xdr:cNvSpPr>
            </xdr:nvSpPr>
            <xdr:spPr bwMode="auto">
              <a:xfrm flipH="1">
                <a:off x="1354138" y="4056063"/>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5" name="Line 57">
                <a:extLst>
                  <a:ext uri="{FF2B5EF4-FFF2-40B4-BE49-F238E27FC236}">
                    <a16:creationId xmlns:a16="http://schemas.microsoft.com/office/drawing/2014/main" id="{00000000-0008-0000-0300-0000B9000000}"/>
                  </a:ext>
                </a:extLst>
              </xdr:cNvPr>
              <xdr:cNvSpPr>
                <a:spLocks noChangeShapeType="1"/>
              </xdr:cNvSpPr>
            </xdr:nvSpPr>
            <xdr:spPr bwMode="auto">
              <a:xfrm flipH="1">
                <a:off x="1354138" y="392112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6" name="Line 58">
                <a:extLst>
                  <a:ext uri="{FF2B5EF4-FFF2-40B4-BE49-F238E27FC236}">
                    <a16:creationId xmlns:a16="http://schemas.microsoft.com/office/drawing/2014/main" id="{00000000-0008-0000-0300-0000BA000000}"/>
                  </a:ext>
                </a:extLst>
              </xdr:cNvPr>
              <xdr:cNvSpPr>
                <a:spLocks noChangeShapeType="1"/>
              </xdr:cNvSpPr>
            </xdr:nvSpPr>
            <xdr:spPr bwMode="auto">
              <a:xfrm flipH="1">
                <a:off x="1335088" y="3784601"/>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7" name="Rectangle 186">
                <a:extLst>
                  <a:ext uri="{FF2B5EF4-FFF2-40B4-BE49-F238E27FC236}">
                    <a16:creationId xmlns:a16="http://schemas.microsoft.com/office/drawing/2014/main" id="{00000000-0008-0000-0300-0000BB000000}"/>
                  </a:ext>
                </a:extLst>
              </xdr:cNvPr>
              <xdr:cNvSpPr>
                <a:spLocks noChangeArrowheads="1"/>
              </xdr:cNvSpPr>
            </xdr:nvSpPr>
            <xdr:spPr bwMode="auto">
              <a:xfrm>
                <a:off x="1118370" y="3717926"/>
                <a:ext cx="340583"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50</a:t>
                </a:r>
                <a:endParaRPr lang="en-US" altLang="en-US" sz="1400">
                  <a:solidFill>
                    <a:schemeClr val="tx1"/>
                  </a:solidFill>
                  <a:latin typeface="Times New Roman" pitchFamily="18" charset="0"/>
                </a:endParaRPr>
              </a:p>
            </xdr:txBody>
          </xdr:sp>
          <xdr:sp macro="" textlink="">
            <xdr:nvSpPr>
              <xdr:cNvPr id="188" name="Line 60">
                <a:extLst>
                  <a:ext uri="{FF2B5EF4-FFF2-40B4-BE49-F238E27FC236}">
                    <a16:creationId xmlns:a16="http://schemas.microsoft.com/office/drawing/2014/main" id="{00000000-0008-0000-0300-0000BC000000}"/>
                  </a:ext>
                </a:extLst>
              </xdr:cNvPr>
              <xdr:cNvSpPr>
                <a:spLocks noChangeShapeType="1"/>
              </xdr:cNvSpPr>
            </xdr:nvSpPr>
            <xdr:spPr bwMode="auto">
              <a:xfrm flipH="1">
                <a:off x="1354138" y="3649663"/>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9" name="Line 61">
                <a:extLst>
                  <a:ext uri="{FF2B5EF4-FFF2-40B4-BE49-F238E27FC236}">
                    <a16:creationId xmlns:a16="http://schemas.microsoft.com/office/drawing/2014/main" id="{00000000-0008-0000-0300-0000BD000000}"/>
                  </a:ext>
                </a:extLst>
              </xdr:cNvPr>
              <xdr:cNvSpPr>
                <a:spLocks noChangeShapeType="1"/>
              </xdr:cNvSpPr>
            </xdr:nvSpPr>
            <xdr:spPr bwMode="auto">
              <a:xfrm flipH="1">
                <a:off x="1354138" y="351472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0" name="Line 62">
                <a:extLst>
                  <a:ext uri="{FF2B5EF4-FFF2-40B4-BE49-F238E27FC236}">
                    <a16:creationId xmlns:a16="http://schemas.microsoft.com/office/drawing/2014/main" id="{00000000-0008-0000-0300-0000BE000000}"/>
                  </a:ext>
                </a:extLst>
              </xdr:cNvPr>
              <xdr:cNvSpPr>
                <a:spLocks noChangeShapeType="1"/>
              </xdr:cNvSpPr>
            </xdr:nvSpPr>
            <xdr:spPr bwMode="auto">
              <a:xfrm flipH="1">
                <a:off x="1354138" y="337820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1" name="Line 63">
                <a:extLst>
                  <a:ext uri="{FF2B5EF4-FFF2-40B4-BE49-F238E27FC236}">
                    <a16:creationId xmlns:a16="http://schemas.microsoft.com/office/drawing/2014/main" id="{00000000-0008-0000-0300-0000BF000000}"/>
                  </a:ext>
                </a:extLst>
              </xdr:cNvPr>
              <xdr:cNvSpPr>
                <a:spLocks noChangeShapeType="1"/>
              </xdr:cNvSpPr>
            </xdr:nvSpPr>
            <xdr:spPr bwMode="auto">
              <a:xfrm flipH="1">
                <a:off x="1354138" y="324485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2" name="Line 64">
                <a:extLst>
                  <a:ext uri="{FF2B5EF4-FFF2-40B4-BE49-F238E27FC236}">
                    <a16:creationId xmlns:a16="http://schemas.microsoft.com/office/drawing/2014/main" id="{00000000-0008-0000-0300-0000C0000000}"/>
                  </a:ext>
                </a:extLst>
              </xdr:cNvPr>
              <xdr:cNvSpPr>
                <a:spLocks noChangeShapeType="1"/>
              </xdr:cNvSpPr>
            </xdr:nvSpPr>
            <xdr:spPr bwMode="auto">
              <a:xfrm flipH="1">
                <a:off x="1335088" y="3108326"/>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3" name="Rectangle 192">
                <a:extLst>
                  <a:ext uri="{FF2B5EF4-FFF2-40B4-BE49-F238E27FC236}">
                    <a16:creationId xmlns:a16="http://schemas.microsoft.com/office/drawing/2014/main" id="{00000000-0008-0000-0300-0000C1000000}"/>
                  </a:ext>
                </a:extLst>
              </xdr:cNvPr>
              <xdr:cNvSpPr>
                <a:spLocks noChangeArrowheads="1"/>
              </xdr:cNvSpPr>
            </xdr:nvSpPr>
            <xdr:spPr bwMode="auto">
              <a:xfrm>
                <a:off x="1021568" y="3041652"/>
                <a:ext cx="462219"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100</a:t>
                </a:r>
                <a:endParaRPr lang="en-US" altLang="en-US" sz="1400">
                  <a:solidFill>
                    <a:schemeClr val="tx1"/>
                  </a:solidFill>
                  <a:latin typeface="Times New Roman" pitchFamily="18" charset="0"/>
                </a:endParaRPr>
              </a:p>
            </xdr:txBody>
          </xdr:sp>
          <xdr:sp macro="" textlink="">
            <xdr:nvSpPr>
              <xdr:cNvPr id="194" name="Line 66">
                <a:extLst>
                  <a:ext uri="{FF2B5EF4-FFF2-40B4-BE49-F238E27FC236}">
                    <a16:creationId xmlns:a16="http://schemas.microsoft.com/office/drawing/2014/main" id="{00000000-0008-0000-0300-0000C2000000}"/>
                  </a:ext>
                </a:extLst>
              </xdr:cNvPr>
              <xdr:cNvSpPr>
                <a:spLocks noChangeShapeType="1"/>
              </xdr:cNvSpPr>
            </xdr:nvSpPr>
            <xdr:spPr bwMode="auto">
              <a:xfrm flipH="1">
                <a:off x="1354138" y="297497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5" name="Line 67">
                <a:extLst>
                  <a:ext uri="{FF2B5EF4-FFF2-40B4-BE49-F238E27FC236}">
                    <a16:creationId xmlns:a16="http://schemas.microsoft.com/office/drawing/2014/main" id="{00000000-0008-0000-0300-0000C3000000}"/>
                  </a:ext>
                </a:extLst>
              </xdr:cNvPr>
              <xdr:cNvSpPr>
                <a:spLocks noChangeShapeType="1"/>
              </xdr:cNvSpPr>
            </xdr:nvSpPr>
            <xdr:spPr bwMode="auto">
              <a:xfrm flipH="1">
                <a:off x="1354138" y="283845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6" name="Line 68">
                <a:extLst>
                  <a:ext uri="{FF2B5EF4-FFF2-40B4-BE49-F238E27FC236}">
                    <a16:creationId xmlns:a16="http://schemas.microsoft.com/office/drawing/2014/main" id="{00000000-0008-0000-0300-0000C4000000}"/>
                  </a:ext>
                </a:extLst>
              </xdr:cNvPr>
              <xdr:cNvSpPr>
                <a:spLocks noChangeShapeType="1"/>
              </xdr:cNvSpPr>
            </xdr:nvSpPr>
            <xdr:spPr bwMode="auto">
              <a:xfrm flipH="1">
                <a:off x="1354138" y="270192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7" name="Line 69">
                <a:extLst>
                  <a:ext uri="{FF2B5EF4-FFF2-40B4-BE49-F238E27FC236}">
                    <a16:creationId xmlns:a16="http://schemas.microsoft.com/office/drawing/2014/main" id="{00000000-0008-0000-0300-0000C5000000}"/>
                  </a:ext>
                </a:extLst>
              </xdr:cNvPr>
              <xdr:cNvSpPr>
                <a:spLocks noChangeShapeType="1"/>
              </xdr:cNvSpPr>
            </xdr:nvSpPr>
            <xdr:spPr bwMode="auto">
              <a:xfrm flipH="1">
                <a:off x="1354138" y="256857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8" name="Line 70">
                <a:extLst>
                  <a:ext uri="{FF2B5EF4-FFF2-40B4-BE49-F238E27FC236}">
                    <a16:creationId xmlns:a16="http://schemas.microsoft.com/office/drawing/2014/main" id="{00000000-0008-0000-0300-0000C6000000}"/>
                  </a:ext>
                </a:extLst>
              </xdr:cNvPr>
              <xdr:cNvSpPr>
                <a:spLocks noChangeShapeType="1"/>
              </xdr:cNvSpPr>
            </xdr:nvSpPr>
            <xdr:spPr bwMode="auto">
              <a:xfrm flipH="1">
                <a:off x="1335088" y="2432051"/>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9" name="Rectangle 198">
                <a:extLst>
                  <a:ext uri="{FF2B5EF4-FFF2-40B4-BE49-F238E27FC236}">
                    <a16:creationId xmlns:a16="http://schemas.microsoft.com/office/drawing/2014/main" id="{00000000-0008-0000-0300-0000C7000000}"/>
                  </a:ext>
                </a:extLst>
              </xdr:cNvPr>
              <xdr:cNvSpPr>
                <a:spLocks noChangeArrowheads="1"/>
              </xdr:cNvSpPr>
            </xdr:nvSpPr>
            <xdr:spPr bwMode="auto">
              <a:xfrm>
                <a:off x="1021568" y="2365376"/>
                <a:ext cx="462219"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150</a:t>
                </a:r>
                <a:endParaRPr lang="en-US" altLang="en-US" sz="1400">
                  <a:solidFill>
                    <a:schemeClr val="tx1"/>
                  </a:solidFill>
                  <a:latin typeface="Times New Roman" pitchFamily="18" charset="0"/>
                </a:endParaRPr>
              </a:p>
            </xdr:txBody>
          </xdr:sp>
          <xdr:sp macro="" textlink="">
            <xdr:nvSpPr>
              <xdr:cNvPr id="200" name="Line 72">
                <a:extLst>
                  <a:ext uri="{FF2B5EF4-FFF2-40B4-BE49-F238E27FC236}">
                    <a16:creationId xmlns:a16="http://schemas.microsoft.com/office/drawing/2014/main" id="{00000000-0008-0000-0300-0000C8000000}"/>
                  </a:ext>
                </a:extLst>
              </xdr:cNvPr>
              <xdr:cNvSpPr>
                <a:spLocks noChangeShapeType="1"/>
              </xdr:cNvSpPr>
            </xdr:nvSpPr>
            <xdr:spPr bwMode="auto">
              <a:xfrm flipH="1">
                <a:off x="1354138" y="229552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1" name="Line 73">
                <a:extLst>
                  <a:ext uri="{FF2B5EF4-FFF2-40B4-BE49-F238E27FC236}">
                    <a16:creationId xmlns:a16="http://schemas.microsoft.com/office/drawing/2014/main" id="{00000000-0008-0000-0300-0000C9000000}"/>
                  </a:ext>
                </a:extLst>
              </xdr:cNvPr>
              <xdr:cNvSpPr>
                <a:spLocks noChangeShapeType="1"/>
              </xdr:cNvSpPr>
            </xdr:nvSpPr>
            <xdr:spPr bwMode="auto">
              <a:xfrm flipH="1">
                <a:off x="1354138" y="216217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2" name="Line 74">
                <a:extLst>
                  <a:ext uri="{FF2B5EF4-FFF2-40B4-BE49-F238E27FC236}">
                    <a16:creationId xmlns:a16="http://schemas.microsoft.com/office/drawing/2014/main" id="{00000000-0008-0000-0300-0000CA000000}"/>
                  </a:ext>
                </a:extLst>
              </xdr:cNvPr>
              <xdr:cNvSpPr>
                <a:spLocks noChangeShapeType="1"/>
              </xdr:cNvSpPr>
            </xdr:nvSpPr>
            <xdr:spPr bwMode="auto">
              <a:xfrm flipH="1">
                <a:off x="1354138" y="202565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3" name="Line 75">
                <a:extLst>
                  <a:ext uri="{FF2B5EF4-FFF2-40B4-BE49-F238E27FC236}">
                    <a16:creationId xmlns:a16="http://schemas.microsoft.com/office/drawing/2014/main" id="{00000000-0008-0000-0300-0000CB000000}"/>
                  </a:ext>
                </a:extLst>
              </xdr:cNvPr>
              <xdr:cNvSpPr>
                <a:spLocks noChangeShapeType="1"/>
              </xdr:cNvSpPr>
            </xdr:nvSpPr>
            <xdr:spPr bwMode="auto">
              <a:xfrm flipH="1">
                <a:off x="1354138" y="1890713"/>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4" name="Line 76">
                <a:extLst>
                  <a:ext uri="{FF2B5EF4-FFF2-40B4-BE49-F238E27FC236}">
                    <a16:creationId xmlns:a16="http://schemas.microsoft.com/office/drawing/2014/main" id="{00000000-0008-0000-0300-0000CC000000}"/>
                  </a:ext>
                </a:extLst>
              </xdr:cNvPr>
              <xdr:cNvSpPr>
                <a:spLocks noChangeShapeType="1"/>
              </xdr:cNvSpPr>
            </xdr:nvSpPr>
            <xdr:spPr bwMode="auto">
              <a:xfrm flipH="1">
                <a:off x="1335088" y="1755776"/>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5" name="Rectangle 204">
                <a:extLst>
                  <a:ext uri="{FF2B5EF4-FFF2-40B4-BE49-F238E27FC236}">
                    <a16:creationId xmlns:a16="http://schemas.microsoft.com/office/drawing/2014/main" id="{00000000-0008-0000-0300-0000CD000000}"/>
                  </a:ext>
                </a:extLst>
              </xdr:cNvPr>
              <xdr:cNvSpPr>
                <a:spLocks noChangeArrowheads="1"/>
              </xdr:cNvSpPr>
            </xdr:nvSpPr>
            <xdr:spPr bwMode="auto">
              <a:xfrm>
                <a:off x="1021568" y="1690688"/>
                <a:ext cx="462219" cy="18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spcBef>
                    <a:spcPct val="0"/>
                  </a:spcBef>
                  <a:buClrTx/>
                  <a:buSzTx/>
                  <a:buFontTx/>
                  <a:buNone/>
                </a:pPr>
                <a:r>
                  <a:rPr lang="en-US" altLang="en-US" sz="700"/>
                  <a:t>200</a:t>
                </a:r>
                <a:endParaRPr lang="en-US" altLang="en-US" sz="1400">
                  <a:solidFill>
                    <a:schemeClr val="tx1"/>
                  </a:solidFill>
                  <a:latin typeface="Times New Roman" pitchFamily="18" charset="0"/>
                </a:endParaRPr>
              </a:p>
            </xdr:txBody>
          </xdr:sp>
          <xdr:sp macro="" textlink="">
            <xdr:nvSpPr>
              <xdr:cNvPr id="206" name="Line 78">
                <a:extLst>
                  <a:ext uri="{FF2B5EF4-FFF2-40B4-BE49-F238E27FC236}">
                    <a16:creationId xmlns:a16="http://schemas.microsoft.com/office/drawing/2014/main" id="{00000000-0008-0000-0300-0000CE000000}"/>
                  </a:ext>
                </a:extLst>
              </xdr:cNvPr>
              <xdr:cNvSpPr>
                <a:spLocks noChangeShapeType="1"/>
              </xdr:cNvSpPr>
            </xdr:nvSpPr>
            <xdr:spPr bwMode="auto">
              <a:xfrm flipH="1">
                <a:off x="1354138" y="1620838"/>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7" name="Line 79">
                <a:extLst>
                  <a:ext uri="{FF2B5EF4-FFF2-40B4-BE49-F238E27FC236}">
                    <a16:creationId xmlns:a16="http://schemas.microsoft.com/office/drawing/2014/main" id="{00000000-0008-0000-0300-0000CF000000}"/>
                  </a:ext>
                </a:extLst>
              </xdr:cNvPr>
              <xdr:cNvSpPr>
                <a:spLocks noChangeShapeType="1"/>
              </xdr:cNvSpPr>
            </xdr:nvSpPr>
            <xdr:spPr bwMode="auto">
              <a:xfrm flipH="1">
                <a:off x="1354138" y="1485901"/>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8" name="Line 80">
                <a:extLst>
                  <a:ext uri="{FF2B5EF4-FFF2-40B4-BE49-F238E27FC236}">
                    <a16:creationId xmlns:a16="http://schemas.microsoft.com/office/drawing/2014/main" id="{00000000-0008-0000-0300-0000D0000000}"/>
                  </a:ext>
                </a:extLst>
              </xdr:cNvPr>
              <xdr:cNvSpPr>
                <a:spLocks noChangeShapeType="1"/>
              </xdr:cNvSpPr>
            </xdr:nvSpPr>
            <xdr:spPr bwMode="auto">
              <a:xfrm flipH="1">
                <a:off x="1354138" y="1349376"/>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9" name="Line 81">
                <a:extLst>
                  <a:ext uri="{FF2B5EF4-FFF2-40B4-BE49-F238E27FC236}">
                    <a16:creationId xmlns:a16="http://schemas.microsoft.com/office/drawing/2014/main" id="{00000000-0008-0000-0300-0000D1000000}"/>
                  </a:ext>
                </a:extLst>
              </xdr:cNvPr>
              <xdr:cNvSpPr>
                <a:spLocks noChangeShapeType="1"/>
              </xdr:cNvSpPr>
            </xdr:nvSpPr>
            <xdr:spPr bwMode="auto">
              <a:xfrm flipH="1">
                <a:off x="1354138" y="1214438"/>
                <a:ext cx="19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0" name="Freeform 209">
                <a:extLst>
                  <a:ext uri="{FF2B5EF4-FFF2-40B4-BE49-F238E27FC236}">
                    <a16:creationId xmlns:a16="http://schemas.microsoft.com/office/drawing/2014/main" id="{00000000-0008-0000-0300-0000D2000000}"/>
                  </a:ext>
                </a:extLst>
              </xdr:cNvPr>
              <xdr:cNvSpPr>
                <a:spLocks/>
              </xdr:cNvSpPr>
            </xdr:nvSpPr>
            <xdr:spPr bwMode="auto">
              <a:xfrm>
                <a:off x="1373188" y="4364038"/>
                <a:ext cx="185738" cy="98425"/>
              </a:xfrm>
              <a:custGeom>
                <a:avLst/>
                <a:gdLst>
                  <a:gd name="T0" fmla="*/ 2147483647 w 117"/>
                  <a:gd name="T1" fmla="*/ 2147483647 h 62"/>
                  <a:gd name="T2" fmla="*/ 2147483647 w 117"/>
                  <a:gd name="T3" fmla="*/ 2147483647 h 62"/>
                  <a:gd name="T4" fmla="*/ 2147483647 w 117"/>
                  <a:gd name="T5" fmla="*/ 2147483647 h 62"/>
                  <a:gd name="T6" fmla="*/ 2147483647 w 117"/>
                  <a:gd name="T7" fmla="*/ 2147483647 h 62"/>
                  <a:gd name="T8" fmla="*/ 2147483647 w 117"/>
                  <a:gd name="T9" fmla="*/ 2147483647 h 62"/>
                  <a:gd name="T10" fmla="*/ 2147483647 w 117"/>
                  <a:gd name="T11" fmla="*/ 2147483647 h 62"/>
                  <a:gd name="T12" fmla="*/ 2147483647 w 117"/>
                  <a:gd name="T13" fmla="*/ 2147483647 h 62"/>
                  <a:gd name="T14" fmla="*/ 2147483647 w 117"/>
                  <a:gd name="T15" fmla="*/ 2147483647 h 62"/>
                  <a:gd name="T16" fmla="*/ 2147483647 w 117"/>
                  <a:gd name="T17" fmla="*/ 2147483647 h 62"/>
                  <a:gd name="T18" fmla="*/ 2147483647 w 117"/>
                  <a:gd name="T19" fmla="*/ 2147483647 h 62"/>
                  <a:gd name="T20" fmla="*/ 2147483647 w 117"/>
                  <a:gd name="T21" fmla="*/ 2147483647 h 62"/>
                  <a:gd name="T22" fmla="*/ 2147483647 w 117"/>
                  <a:gd name="T23" fmla="*/ 2147483647 h 62"/>
                  <a:gd name="T24" fmla="*/ 2147483647 w 117"/>
                  <a:gd name="T25" fmla="*/ 2147483647 h 62"/>
                  <a:gd name="T26" fmla="*/ 2147483647 w 117"/>
                  <a:gd name="T27" fmla="*/ 2147483647 h 62"/>
                  <a:gd name="T28" fmla="*/ 2147483647 w 117"/>
                  <a:gd name="T29" fmla="*/ 2147483647 h 62"/>
                  <a:gd name="T30" fmla="*/ 2147483647 w 117"/>
                  <a:gd name="T31" fmla="*/ 2147483647 h 62"/>
                  <a:gd name="T32" fmla="*/ 2147483647 w 117"/>
                  <a:gd name="T33" fmla="*/ 2147483647 h 62"/>
                  <a:gd name="T34" fmla="*/ 2147483647 w 117"/>
                  <a:gd name="T35" fmla="*/ 2147483647 h 62"/>
                  <a:gd name="T36" fmla="*/ 2147483647 w 117"/>
                  <a:gd name="T37" fmla="*/ 2147483647 h 62"/>
                  <a:gd name="T38" fmla="*/ 2147483647 w 117"/>
                  <a:gd name="T39" fmla="*/ 2147483647 h 62"/>
                  <a:gd name="T40" fmla="*/ 2147483647 w 117"/>
                  <a:gd name="T41" fmla="*/ 2147483647 h 62"/>
                  <a:gd name="T42" fmla="*/ 2147483647 w 117"/>
                  <a:gd name="T43" fmla="*/ 2147483647 h 62"/>
                  <a:gd name="T44" fmla="*/ 2147483647 w 117"/>
                  <a:gd name="T45" fmla="*/ 2147483647 h 62"/>
                  <a:gd name="T46" fmla="*/ 2147483647 w 117"/>
                  <a:gd name="T47" fmla="*/ 2147483647 h 62"/>
                  <a:gd name="T48" fmla="*/ 2147483647 w 117"/>
                  <a:gd name="T49" fmla="*/ 2147483647 h 62"/>
                  <a:gd name="T50" fmla="*/ 2147483647 w 117"/>
                  <a:gd name="T51" fmla="*/ 2147483647 h 62"/>
                  <a:gd name="T52" fmla="*/ 2147483647 w 117"/>
                  <a:gd name="T53" fmla="*/ 2147483647 h 62"/>
                  <a:gd name="T54" fmla="*/ 2147483647 w 117"/>
                  <a:gd name="T55" fmla="*/ 2147483647 h 62"/>
                  <a:gd name="T56" fmla="*/ 2147483647 w 117"/>
                  <a:gd name="T57" fmla="*/ 2147483647 h 62"/>
                  <a:gd name="T58" fmla="*/ 2147483647 w 117"/>
                  <a:gd name="T59" fmla="*/ 2147483647 h 62"/>
                  <a:gd name="T60" fmla="*/ 2147483647 w 117"/>
                  <a:gd name="T61" fmla="*/ 2147483647 h 62"/>
                  <a:gd name="T62" fmla="*/ 2147483647 w 117"/>
                  <a:gd name="T63" fmla="*/ 2147483647 h 62"/>
                  <a:gd name="T64" fmla="*/ 2147483647 w 117"/>
                  <a:gd name="T65" fmla="*/ 2147483647 h 62"/>
                  <a:gd name="T66" fmla="*/ 2147483647 w 117"/>
                  <a:gd name="T67" fmla="*/ 2147483647 h 62"/>
                  <a:gd name="T68" fmla="*/ 2147483647 w 117"/>
                  <a:gd name="T69" fmla="*/ 2147483647 h 62"/>
                  <a:gd name="T70" fmla="*/ 2147483647 w 117"/>
                  <a:gd name="T71" fmla="*/ 2147483647 h 62"/>
                  <a:gd name="T72" fmla="*/ 2147483647 w 117"/>
                  <a:gd name="T73" fmla="*/ 2147483647 h 62"/>
                  <a:gd name="T74" fmla="*/ 2147483647 w 117"/>
                  <a:gd name="T75" fmla="*/ 2147483647 h 62"/>
                  <a:gd name="T76" fmla="*/ 2147483647 w 117"/>
                  <a:gd name="T77" fmla="*/ 2147483647 h 62"/>
                  <a:gd name="T78" fmla="*/ 2147483647 w 117"/>
                  <a:gd name="T79" fmla="*/ 2147483647 h 62"/>
                  <a:gd name="T80" fmla="*/ 2147483647 w 117"/>
                  <a:gd name="T81" fmla="*/ 2147483647 h 62"/>
                  <a:gd name="T82" fmla="*/ 2147483647 w 117"/>
                  <a:gd name="T83" fmla="*/ 2147483647 h 62"/>
                  <a:gd name="T84" fmla="*/ 2147483647 w 117"/>
                  <a:gd name="T85" fmla="*/ 2147483647 h 62"/>
                  <a:gd name="T86" fmla="*/ 2147483647 w 117"/>
                  <a:gd name="T87" fmla="*/ 2147483647 h 62"/>
                  <a:gd name="T88" fmla="*/ 2147483647 w 117"/>
                  <a:gd name="T89" fmla="*/ 2147483647 h 62"/>
                  <a:gd name="T90" fmla="*/ 2147483647 w 117"/>
                  <a:gd name="T91" fmla="*/ 2147483647 h 62"/>
                  <a:gd name="T92" fmla="*/ 2147483647 w 117"/>
                  <a:gd name="T93" fmla="*/ 2147483647 h 62"/>
                  <a:gd name="T94" fmla="*/ 2147483647 w 117"/>
                  <a:gd name="T95" fmla="*/ 2147483647 h 62"/>
                  <a:gd name="T96" fmla="*/ 2147483647 w 117"/>
                  <a:gd name="T97" fmla="*/ 2147483647 h 62"/>
                  <a:gd name="T98" fmla="*/ 2147483647 w 117"/>
                  <a:gd name="T99" fmla="*/ 2147483647 h 62"/>
                  <a:gd name="T100" fmla="*/ 2147483647 w 117"/>
                  <a:gd name="T101" fmla="*/ 2147483647 h 62"/>
                  <a:gd name="T102" fmla="*/ 2147483647 w 117"/>
                  <a:gd name="T103" fmla="*/ 2147483647 h 62"/>
                  <a:gd name="T104" fmla="*/ 2147483647 w 117"/>
                  <a:gd name="T105" fmla="*/ 2147483647 h 62"/>
                  <a:gd name="T106" fmla="*/ 2147483647 w 117"/>
                  <a:gd name="T107" fmla="*/ 2147483647 h 62"/>
                  <a:gd name="T108" fmla="*/ 2147483647 w 117"/>
                  <a:gd name="T109" fmla="*/ 2147483647 h 62"/>
                  <a:gd name="T110" fmla="*/ 2147483647 w 117"/>
                  <a:gd name="T111" fmla="*/ 2147483647 h 6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62">
                    <a:moveTo>
                      <a:pt x="0" y="62"/>
                    </a:moveTo>
                    <a:lnTo>
                      <a:pt x="0" y="62"/>
                    </a:lnTo>
                    <a:lnTo>
                      <a:pt x="1" y="62"/>
                    </a:lnTo>
                    <a:lnTo>
                      <a:pt x="2" y="62"/>
                    </a:lnTo>
                    <a:lnTo>
                      <a:pt x="3" y="62"/>
                    </a:lnTo>
                    <a:lnTo>
                      <a:pt x="3" y="61"/>
                    </a:lnTo>
                    <a:lnTo>
                      <a:pt x="4" y="61"/>
                    </a:lnTo>
                    <a:lnTo>
                      <a:pt x="5" y="61"/>
                    </a:lnTo>
                    <a:lnTo>
                      <a:pt x="5" y="62"/>
                    </a:lnTo>
                    <a:lnTo>
                      <a:pt x="5" y="61"/>
                    </a:lnTo>
                    <a:lnTo>
                      <a:pt x="6" y="62"/>
                    </a:lnTo>
                    <a:lnTo>
                      <a:pt x="7" y="62"/>
                    </a:lnTo>
                    <a:lnTo>
                      <a:pt x="8" y="62"/>
                    </a:lnTo>
                    <a:lnTo>
                      <a:pt x="9" y="62"/>
                    </a:lnTo>
                    <a:lnTo>
                      <a:pt x="10" y="62"/>
                    </a:lnTo>
                    <a:lnTo>
                      <a:pt x="11" y="62"/>
                    </a:lnTo>
                    <a:lnTo>
                      <a:pt x="12" y="62"/>
                    </a:lnTo>
                    <a:lnTo>
                      <a:pt x="13" y="62"/>
                    </a:lnTo>
                    <a:lnTo>
                      <a:pt x="14" y="62"/>
                    </a:lnTo>
                    <a:lnTo>
                      <a:pt x="15" y="62"/>
                    </a:lnTo>
                    <a:lnTo>
                      <a:pt x="15" y="61"/>
                    </a:lnTo>
                    <a:lnTo>
                      <a:pt x="16" y="61"/>
                    </a:lnTo>
                    <a:lnTo>
                      <a:pt x="16" y="62"/>
                    </a:lnTo>
                    <a:lnTo>
                      <a:pt x="16" y="61"/>
                    </a:lnTo>
                    <a:lnTo>
                      <a:pt x="16" y="62"/>
                    </a:lnTo>
                    <a:lnTo>
                      <a:pt x="16" y="61"/>
                    </a:lnTo>
                    <a:lnTo>
                      <a:pt x="17" y="62"/>
                    </a:lnTo>
                    <a:lnTo>
                      <a:pt x="17" y="61"/>
                    </a:lnTo>
                    <a:lnTo>
                      <a:pt x="18" y="61"/>
                    </a:lnTo>
                    <a:lnTo>
                      <a:pt x="19" y="61"/>
                    </a:lnTo>
                    <a:lnTo>
                      <a:pt x="20" y="61"/>
                    </a:lnTo>
                    <a:lnTo>
                      <a:pt x="21" y="61"/>
                    </a:lnTo>
                    <a:lnTo>
                      <a:pt x="22" y="61"/>
                    </a:lnTo>
                    <a:lnTo>
                      <a:pt x="23" y="61"/>
                    </a:lnTo>
                    <a:lnTo>
                      <a:pt x="24" y="61"/>
                    </a:lnTo>
                    <a:lnTo>
                      <a:pt x="25" y="61"/>
                    </a:lnTo>
                    <a:lnTo>
                      <a:pt x="26" y="61"/>
                    </a:lnTo>
                    <a:lnTo>
                      <a:pt x="27" y="62"/>
                    </a:lnTo>
                    <a:lnTo>
                      <a:pt x="27" y="61"/>
                    </a:lnTo>
                    <a:lnTo>
                      <a:pt x="28" y="61"/>
                    </a:lnTo>
                    <a:lnTo>
                      <a:pt x="29" y="61"/>
                    </a:lnTo>
                    <a:lnTo>
                      <a:pt x="30" y="61"/>
                    </a:lnTo>
                    <a:lnTo>
                      <a:pt x="31" y="61"/>
                    </a:lnTo>
                    <a:lnTo>
                      <a:pt x="32" y="62"/>
                    </a:lnTo>
                    <a:lnTo>
                      <a:pt x="33" y="61"/>
                    </a:lnTo>
                    <a:lnTo>
                      <a:pt x="34" y="61"/>
                    </a:lnTo>
                    <a:lnTo>
                      <a:pt x="35" y="61"/>
                    </a:lnTo>
                    <a:lnTo>
                      <a:pt x="36" y="61"/>
                    </a:lnTo>
                    <a:lnTo>
                      <a:pt x="37" y="61"/>
                    </a:lnTo>
                    <a:lnTo>
                      <a:pt x="38" y="61"/>
                    </a:lnTo>
                    <a:lnTo>
                      <a:pt x="39" y="61"/>
                    </a:lnTo>
                    <a:lnTo>
                      <a:pt x="40" y="61"/>
                    </a:lnTo>
                    <a:lnTo>
                      <a:pt x="41" y="61"/>
                    </a:lnTo>
                    <a:lnTo>
                      <a:pt x="42" y="61"/>
                    </a:lnTo>
                    <a:lnTo>
                      <a:pt x="43" y="61"/>
                    </a:lnTo>
                    <a:lnTo>
                      <a:pt x="44" y="61"/>
                    </a:lnTo>
                    <a:lnTo>
                      <a:pt x="45" y="61"/>
                    </a:lnTo>
                    <a:lnTo>
                      <a:pt x="46" y="61"/>
                    </a:lnTo>
                    <a:lnTo>
                      <a:pt x="47" y="61"/>
                    </a:lnTo>
                    <a:lnTo>
                      <a:pt x="48" y="61"/>
                    </a:lnTo>
                    <a:lnTo>
                      <a:pt x="49" y="61"/>
                    </a:lnTo>
                    <a:lnTo>
                      <a:pt x="50" y="61"/>
                    </a:lnTo>
                    <a:lnTo>
                      <a:pt x="51" y="61"/>
                    </a:lnTo>
                    <a:lnTo>
                      <a:pt x="51" y="60"/>
                    </a:lnTo>
                    <a:lnTo>
                      <a:pt x="52" y="60"/>
                    </a:lnTo>
                    <a:lnTo>
                      <a:pt x="53" y="60"/>
                    </a:lnTo>
                    <a:lnTo>
                      <a:pt x="54" y="60"/>
                    </a:lnTo>
                    <a:lnTo>
                      <a:pt x="54" y="59"/>
                    </a:lnTo>
                    <a:lnTo>
                      <a:pt x="55" y="59"/>
                    </a:lnTo>
                    <a:lnTo>
                      <a:pt x="56" y="59"/>
                    </a:lnTo>
                    <a:lnTo>
                      <a:pt x="57" y="58"/>
                    </a:lnTo>
                    <a:lnTo>
                      <a:pt x="58" y="58"/>
                    </a:lnTo>
                    <a:lnTo>
                      <a:pt x="58" y="56"/>
                    </a:lnTo>
                    <a:lnTo>
                      <a:pt x="59" y="56"/>
                    </a:lnTo>
                    <a:lnTo>
                      <a:pt x="59" y="55"/>
                    </a:lnTo>
                    <a:lnTo>
                      <a:pt x="60" y="55"/>
                    </a:lnTo>
                    <a:lnTo>
                      <a:pt x="61" y="55"/>
                    </a:lnTo>
                    <a:lnTo>
                      <a:pt x="61" y="54"/>
                    </a:lnTo>
                    <a:lnTo>
                      <a:pt x="62" y="53"/>
                    </a:lnTo>
                    <a:lnTo>
                      <a:pt x="63" y="53"/>
                    </a:lnTo>
                    <a:lnTo>
                      <a:pt x="63" y="52"/>
                    </a:lnTo>
                    <a:lnTo>
                      <a:pt x="64" y="51"/>
                    </a:lnTo>
                    <a:lnTo>
                      <a:pt x="65" y="51"/>
                    </a:lnTo>
                    <a:lnTo>
                      <a:pt x="65" y="50"/>
                    </a:lnTo>
                    <a:lnTo>
                      <a:pt x="66" y="49"/>
                    </a:lnTo>
                    <a:lnTo>
                      <a:pt x="66" y="47"/>
                    </a:lnTo>
                    <a:lnTo>
                      <a:pt x="67" y="47"/>
                    </a:lnTo>
                    <a:lnTo>
                      <a:pt x="67" y="46"/>
                    </a:lnTo>
                    <a:lnTo>
                      <a:pt x="68" y="46"/>
                    </a:lnTo>
                    <a:lnTo>
                      <a:pt x="68" y="45"/>
                    </a:lnTo>
                    <a:lnTo>
                      <a:pt x="69" y="44"/>
                    </a:lnTo>
                    <a:lnTo>
                      <a:pt x="70" y="43"/>
                    </a:lnTo>
                    <a:lnTo>
                      <a:pt x="70" y="42"/>
                    </a:lnTo>
                    <a:lnTo>
                      <a:pt x="71" y="42"/>
                    </a:lnTo>
                    <a:lnTo>
                      <a:pt x="72" y="41"/>
                    </a:lnTo>
                    <a:lnTo>
                      <a:pt x="72" y="40"/>
                    </a:lnTo>
                    <a:lnTo>
                      <a:pt x="73" y="40"/>
                    </a:lnTo>
                    <a:lnTo>
                      <a:pt x="73" y="38"/>
                    </a:lnTo>
                    <a:lnTo>
                      <a:pt x="74" y="37"/>
                    </a:lnTo>
                    <a:lnTo>
                      <a:pt x="75" y="37"/>
                    </a:lnTo>
                    <a:lnTo>
                      <a:pt x="75" y="36"/>
                    </a:lnTo>
                    <a:lnTo>
                      <a:pt x="76" y="35"/>
                    </a:lnTo>
                    <a:lnTo>
                      <a:pt x="77" y="35"/>
                    </a:lnTo>
                    <a:lnTo>
                      <a:pt x="77" y="34"/>
                    </a:lnTo>
                    <a:lnTo>
                      <a:pt x="77" y="33"/>
                    </a:lnTo>
                    <a:lnTo>
                      <a:pt x="78" y="33"/>
                    </a:lnTo>
                    <a:lnTo>
                      <a:pt x="79" y="33"/>
                    </a:lnTo>
                    <a:lnTo>
                      <a:pt x="79" y="32"/>
                    </a:lnTo>
                    <a:lnTo>
                      <a:pt x="80" y="31"/>
                    </a:lnTo>
                    <a:lnTo>
                      <a:pt x="80" y="29"/>
                    </a:lnTo>
                    <a:lnTo>
                      <a:pt x="81" y="29"/>
                    </a:lnTo>
                    <a:lnTo>
                      <a:pt x="82" y="29"/>
                    </a:lnTo>
                    <a:lnTo>
                      <a:pt x="82" y="28"/>
                    </a:lnTo>
                    <a:lnTo>
                      <a:pt x="83" y="28"/>
                    </a:lnTo>
                    <a:lnTo>
                      <a:pt x="83" y="27"/>
                    </a:lnTo>
                    <a:lnTo>
                      <a:pt x="84" y="27"/>
                    </a:lnTo>
                    <a:lnTo>
                      <a:pt x="84" y="26"/>
                    </a:lnTo>
                    <a:lnTo>
                      <a:pt x="85" y="26"/>
                    </a:lnTo>
                    <a:lnTo>
                      <a:pt x="86" y="25"/>
                    </a:lnTo>
                    <a:lnTo>
                      <a:pt x="87" y="25"/>
                    </a:lnTo>
                    <a:lnTo>
                      <a:pt x="87" y="24"/>
                    </a:lnTo>
                    <a:lnTo>
                      <a:pt x="88" y="23"/>
                    </a:lnTo>
                    <a:lnTo>
                      <a:pt x="89" y="23"/>
                    </a:lnTo>
                    <a:lnTo>
                      <a:pt x="89" y="21"/>
                    </a:lnTo>
                    <a:lnTo>
                      <a:pt x="90" y="21"/>
                    </a:lnTo>
                    <a:lnTo>
                      <a:pt x="91" y="21"/>
                    </a:lnTo>
                    <a:lnTo>
                      <a:pt x="91" y="20"/>
                    </a:lnTo>
                    <a:lnTo>
                      <a:pt x="92" y="19"/>
                    </a:lnTo>
                    <a:lnTo>
                      <a:pt x="93" y="19"/>
                    </a:lnTo>
                    <a:lnTo>
                      <a:pt x="93" y="18"/>
                    </a:lnTo>
                    <a:lnTo>
                      <a:pt x="94" y="18"/>
                    </a:lnTo>
                    <a:lnTo>
                      <a:pt x="94" y="17"/>
                    </a:lnTo>
                    <a:lnTo>
                      <a:pt x="95" y="17"/>
                    </a:lnTo>
                    <a:lnTo>
                      <a:pt x="96" y="17"/>
                    </a:lnTo>
                    <a:lnTo>
                      <a:pt x="96" y="16"/>
                    </a:lnTo>
                    <a:lnTo>
                      <a:pt x="97" y="16"/>
                    </a:lnTo>
                    <a:lnTo>
                      <a:pt x="98" y="15"/>
                    </a:lnTo>
                    <a:lnTo>
                      <a:pt x="99" y="15"/>
                    </a:lnTo>
                    <a:lnTo>
                      <a:pt x="99" y="14"/>
                    </a:lnTo>
                    <a:lnTo>
                      <a:pt x="100" y="14"/>
                    </a:lnTo>
                    <a:lnTo>
                      <a:pt x="100" y="12"/>
                    </a:lnTo>
                    <a:lnTo>
                      <a:pt x="101" y="12"/>
                    </a:lnTo>
                    <a:lnTo>
                      <a:pt x="101" y="11"/>
                    </a:lnTo>
                    <a:lnTo>
                      <a:pt x="102" y="11"/>
                    </a:lnTo>
                    <a:lnTo>
                      <a:pt x="103" y="11"/>
                    </a:lnTo>
                    <a:lnTo>
                      <a:pt x="103" y="10"/>
                    </a:lnTo>
                    <a:lnTo>
                      <a:pt x="104" y="10"/>
                    </a:lnTo>
                    <a:lnTo>
                      <a:pt x="105" y="10"/>
                    </a:lnTo>
                    <a:lnTo>
                      <a:pt x="105" y="9"/>
                    </a:lnTo>
                    <a:lnTo>
                      <a:pt x="106" y="8"/>
                    </a:lnTo>
                    <a:lnTo>
                      <a:pt x="107" y="8"/>
                    </a:lnTo>
                    <a:lnTo>
                      <a:pt x="107" y="7"/>
                    </a:lnTo>
                    <a:lnTo>
                      <a:pt x="108" y="7"/>
                    </a:lnTo>
                    <a:lnTo>
                      <a:pt x="108" y="6"/>
                    </a:lnTo>
                    <a:lnTo>
                      <a:pt x="109" y="6"/>
                    </a:lnTo>
                    <a:lnTo>
                      <a:pt x="110" y="6"/>
                    </a:lnTo>
                    <a:lnTo>
                      <a:pt x="110" y="5"/>
                    </a:lnTo>
                    <a:lnTo>
                      <a:pt x="111" y="5"/>
                    </a:lnTo>
                    <a:lnTo>
                      <a:pt x="112" y="5"/>
                    </a:lnTo>
                    <a:lnTo>
                      <a:pt x="112" y="3"/>
                    </a:lnTo>
                    <a:lnTo>
                      <a:pt x="113" y="3"/>
                    </a:lnTo>
                    <a:lnTo>
                      <a:pt x="113" y="2"/>
                    </a:lnTo>
                    <a:lnTo>
                      <a:pt x="114" y="2"/>
                    </a:lnTo>
                    <a:lnTo>
                      <a:pt x="115" y="2"/>
                    </a:lnTo>
                    <a:lnTo>
                      <a:pt x="115" y="1"/>
                    </a:lnTo>
                    <a:lnTo>
                      <a:pt x="116"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1" name="Freeform 210">
                <a:extLst>
                  <a:ext uri="{FF2B5EF4-FFF2-40B4-BE49-F238E27FC236}">
                    <a16:creationId xmlns:a16="http://schemas.microsoft.com/office/drawing/2014/main" id="{00000000-0008-0000-0300-0000D3000000}"/>
                  </a:ext>
                </a:extLst>
              </xdr:cNvPr>
              <xdr:cNvSpPr>
                <a:spLocks/>
              </xdr:cNvSpPr>
            </xdr:nvSpPr>
            <xdr:spPr bwMode="auto">
              <a:xfrm>
                <a:off x="1558925" y="4233863"/>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3" y="80"/>
                    </a:lnTo>
                    <a:lnTo>
                      <a:pt x="4" y="80"/>
                    </a:lnTo>
                    <a:lnTo>
                      <a:pt x="4" y="79"/>
                    </a:lnTo>
                    <a:lnTo>
                      <a:pt x="5" y="79"/>
                    </a:lnTo>
                    <a:lnTo>
                      <a:pt x="5" y="78"/>
                    </a:lnTo>
                    <a:lnTo>
                      <a:pt x="6" y="78"/>
                    </a:lnTo>
                    <a:lnTo>
                      <a:pt x="7" y="78"/>
                    </a:lnTo>
                    <a:lnTo>
                      <a:pt x="7" y="76"/>
                    </a:lnTo>
                    <a:lnTo>
                      <a:pt x="8" y="76"/>
                    </a:lnTo>
                    <a:lnTo>
                      <a:pt x="9" y="76"/>
                    </a:lnTo>
                    <a:lnTo>
                      <a:pt x="9" y="75"/>
                    </a:lnTo>
                    <a:lnTo>
                      <a:pt x="10" y="75"/>
                    </a:lnTo>
                    <a:lnTo>
                      <a:pt x="10" y="74"/>
                    </a:lnTo>
                    <a:lnTo>
                      <a:pt x="11" y="74"/>
                    </a:lnTo>
                    <a:lnTo>
                      <a:pt x="12" y="74"/>
                    </a:lnTo>
                    <a:lnTo>
                      <a:pt x="12" y="73"/>
                    </a:lnTo>
                    <a:lnTo>
                      <a:pt x="13" y="73"/>
                    </a:lnTo>
                    <a:lnTo>
                      <a:pt x="14" y="73"/>
                    </a:lnTo>
                    <a:lnTo>
                      <a:pt x="14" y="72"/>
                    </a:lnTo>
                    <a:lnTo>
                      <a:pt x="15" y="72"/>
                    </a:lnTo>
                    <a:lnTo>
                      <a:pt x="16" y="71"/>
                    </a:lnTo>
                    <a:lnTo>
                      <a:pt x="17" y="71"/>
                    </a:lnTo>
                    <a:lnTo>
                      <a:pt x="17" y="70"/>
                    </a:lnTo>
                    <a:lnTo>
                      <a:pt x="18" y="70"/>
                    </a:lnTo>
                    <a:lnTo>
                      <a:pt x="19" y="69"/>
                    </a:lnTo>
                    <a:lnTo>
                      <a:pt x="20" y="69"/>
                    </a:lnTo>
                    <a:lnTo>
                      <a:pt x="20" y="67"/>
                    </a:lnTo>
                    <a:lnTo>
                      <a:pt x="21" y="67"/>
                    </a:lnTo>
                    <a:lnTo>
                      <a:pt x="22" y="66"/>
                    </a:lnTo>
                    <a:lnTo>
                      <a:pt x="23" y="66"/>
                    </a:lnTo>
                    <a:lnTo>
                      <a:pt x="23" y="65"/>
                    </a:lnTo>
                    <a:lnTo>
                      <a:pt x="24" y="65"/>
                    </a:lnTo>
                    <a:lnTo>
                      <a:pt x="25" y="64"/>
                    </a:lnTo>
                    <a:lnTo>
                      <a:pt x="26" y="64"/>
                    </a:lnTo>
                    <a:lnTo>
                      <a:pt x="26" y="63"/>
                    </a:lnTo>
                    <a:lnTo>
                      <a:pt x="27" y="63"/>
                    </a:lnTo>
                    <a:lnTo>
                      <a:pt x="28" y="63"/>
                    </a:lnTo>
                    <a:lnTo>
                      <a:pt x="28" y="62"/>
                    </a:lnTo>
                    <a:lnTo>
                      <a:pt x="29" y="62"/>
                    </a:lnTo>
                    <a:lnTo>
                      <a:pt x="30" y="62"/>
                    </a:lnTo>
                    <a:lnTo>
                      <a:pt x="30" y="61"/>
                    </a:lnTo>
                    <a:lnTo>
                      <a:pt x="31" y="61"/>
                    </a:lnTo>
                    <a:lnTo>
                      <a:pt x="31" y="60"/>
                    </a:lnTo>
                    <a:lnTo>
                      <a:pt x="32" y="60"/>
                    </a:lnTo>
                    <a:lnTo>
                      <a:pt x="33" y="58"/>
                    </a:lnTo>
                    <a:lnTo>
                      <a:pt x="34" y="58"/>
                    </a:lnTo>
                    <a:lnTo>
                      <a:pt x="35" y="58"/>
                    </a:lnTo>
                    <a:lnTo>
                      <a:pt x="35" y="57"/>
                    </a:lnTo>
                    <a:lnTo>
                      <a:pt x="36" y="57"/>
                    </a:lnTo>
                    <a:lnTo>
                      <a:pt x="36" y="56"/>
                    </a:lnTo>
                    <a:lnTo>
                      <a:pt x="37" y="56"/>
                    </a:lnTo>
                    <a:lnTo>
                      <a:pt x="38" y="55"/>
                    </a:lnTo>
                    <a:lnTo>
                      <a:pt x="39" y="55"/>
                    </a:lnTo>
                    <a:lnTo>
                      <a:pt x="39" y="54"/>
                    </a:lnTo>
                    <a:lnTo>
                      <a:pt x="40" y="54"/>
                    </a:lnTo>
                    <a:lnTo>
                      <a:pt x="40" y="53"/>
                    </a:lnTo>
                    <a:lnTo>
                      <a:pt x="41" y="53"/>
                    </a:lnTo>
                    <a:lnTo>
                      <a:pt x="42" y="53"/>
                    </a:lnTo>
                    <a:lnTo>
                      <a:pt x="42" y="52"/>
                    </a:lnTo>
                    <a:lnTo>
                      <a:pt x="43" y="52"/>
                    </a:lnTo>
                    <a:lnTo>
                      <a:pt x="44" y="52"/>
                    </a:lnTo>
                    <a:lnTo>
                      <a:pt x="44" y="51"/>
                    </a:lnTo>
                    <a:lnTo>
                      <a:pt x="45" y="51"/>
                    </a:lnTo>
                    <a:lnTo>
                      <a:pt x="45" y="49"/>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3" y="44"/>
                    </a:lnTo>
                    <a:lnTo>
                      <a:pt x="54" y="44"/>
                    </a:lnTo>
                    <a:lnTo>
                      <a:pt x="55" y="44"/>
                    </a:lnTo>
                    <a:lnTo>
                      <a:pt x="55" y="43"/>
                    </a:lnTo>
                    <a:lnTo>
                      <a:pt x="56" y="43"/>
                    </a:lnTo>
                    <a:lnTo>
                      <a:pt x="57" y="42"/>
                    </a:lnTo>
                    <a:lnTo>
                      <a:pt x="58" y="42"/>
                    </a:lnTo>
                    <a:lnTo>
                      <a:pt x="58" y="40"/>
                    </a:lnTo>
                    <a:lnTo>
                      <a:pt x="59" y="40"/>
                    </a:lnTo>
                    <a:lnTo>
                      <a:pt x="60" y="39"/>
                    </a:lnTo>
                    <a:lnTo>
                      <a:pt x="61" y="39"/>
                    </a:lnTo>
                    <a:lnTo>
                      <a:pt x="61" y="38"/>
                    </a:lnTo>
                    <a:lnTo>
                      <a:pt x="62" y="38"/>
                    </a:lnTo>
                    <a:lnTo>
                      <a:pt x="63" y="38"/>
                    </a:lnTo>
                    <a:lnTo>
                      <a:pt x="63" y="37"/>
                    </a:lnTo>
                    <a:lnTo>
                      <a:pt x="64" y="37"/>
                    </a:lnTo>
                    <a:lnTo>
                      <a:pt x="65" y="37"/>
                    </a:lnTo>
                    <a:lnTo>
                      <a:pt x="65" y="36"/>
                    </a:lnTo>
                    <a:lnTo>
                      <a:pt x="66" y="36"/>
                    </a:lnTo>
                    <a:lnTo>
                      <a:pt x="66" y="35"/>
                    </a:lnTo>
                    <a:lnTo>
                      <a:pt x="67" y="35"/>
                    </a:lnTo>
                    <a:lnTo>
                      <a:pt x="68" y="35"/>
                    </a:lnTo>
                    <a:lnTo>
                      <a:pt x="68" y="34"/>
                    </a:lnTo>
                    <a:lnTo>
                      <a:pt x="69" y="34"/>
                    </a:lnTo>
                    <a:lnTo>
                      <a:pt x="70" y="33"/>
                    </a:lnTo>
                    <a:lnTo>
                      <a:pt x="71" y="33"/>
                    </a:lnTo>
                    <a:lnTo>
                      <a:pt x="72" y="31"/>
                    </a:lnTo>
                    <a:lnTo>
                      <a:pt x="73" y="30"/>
                    </a:lnTo>
                    <a:lnTo>
                      <a:pt x="74" y="30"/>
                    </a:lnTo>
                    <a:lnTo>
                      <a:pt x="74" y="29"/>
                    </a:lnTo>
                    <a:lnTo>
                      <a:pt x="75" y="29"/>
                    </a:lnTo>
                    <a:lnTo>
                      <a:pt x="76" y="28"/>
                    </a:lnTo>
                    <a:lnTo>
                      <a:pt x="77" y="28"/>
                    </a:lnTo>
                    <a:lnTo>
                      <a:pt x="77" y="27"/>
                    </a:lnTo>
                    <a:lnTo>
                      <a:pt x="78" y="27"/>
                    </a:lnTo>
                    <a:lnTo>
                      <a:pt x="79" y="27"/>
                    </a:lnTo>
                    <a:lnTo>
                      <a:pt x="80" y="26"/>
                    </a:lnTo>
                    <a:lnTo>
                      <a:pt x="81" y="26"/>
                    </a:lnTo>
                    <a:lnTo>
                      <a:pt x="81" y="25"/>
                    </a:lnTo>
                    <a:lnTo>
                      <a:pt x="82" y="25"/>
                    </a:lnTo>
                    <a:lnTo>
                      <a:pt x="82" y="23"/>
                    </a:lnTo>
                    <a:lnTo>
                      <a:pt x="83" y="23"/>
                    </a:lnTo>
                    <a:lnTo>
                      <a:pt x="84" y="23"/>
                    </a:lnTo>
                    <a:lnTo>
                      <a:pt x="84" y="22"/>
                    </a:lnTo>
                    <a:lnTo>
                      <a:pt x="85" y="22"/>
                    </a:lnTo>
                    <a:lnTo>
                      <a:pt x="86" y="22"/>
                    </a:lnTo>
                    <a:lnTo>
                      <a:pt x="86" y="21"/>
                    </a:lnTo>
                    <a:lnTo>
                      <a:pt x="87" y="21"/>
                    </a:lnTo>
                    <a:lnTo>
                      <a:pt x="87" y="20"/>
                    </a:lnTo>
                    <a:lnTo>
                      <a:pt x="88" y="20"/>
                    </a:lnTo>
                    <a:lnTo>
                      <a:pt x="89" y="20"/>
                    </a:lnTo>
                    <a:lnTo>
                      <a:pt x="89" y="19"/>
                    </a:lnTo>
                    <a:lnTo>
                      <a:pt x="90" y="19"/>
                    </a:lnTo>
                    <a:lnTo>
                      <a:pt x="91" y="19"/>
                    </a:lnTo>
                    <a:lnTo>
                      <a:pt x="91" y="18"/>
                    </a:lnTo>
                    <a:lnTo>
                      <a:pt x="92" y="18"/>
                    </a:lnTo>
                    <a:lnTo>
                      <a:pt x="92" y="17"/>
                    </a:lnTo>
                    <a:lnTo>
                      <a:pt x="93" y="17"/>
                    </a:lnTo>
                    <a:lnTo>
                      <a:pt x="94" y="16"/>
                    </a:lnTo>
                    <a:lnTo>
                      <a:pt x="95" y="14"/>
                    </a:lnTo>
                    <a:lnTo>
                      <a:pt x="96" y="14"/>
                    </a:lnTo>
                    <a:lnTo>
                      <a:pt x="96" y="13"/>
                    </a:lnTo>
                    <a:lnTo>
                      <a:pt x="97" y="13"/>
                    </a:lnTo>
                    <a:lnTo>
                      <a:pt x="98" y="13"/>
                    </a:lnTo>
                    <a:lnTo>
                      <a:pt x="98" y="12"/>
                    </a:lnTo>
                    <a:lnTo>
                      <a:pt x="99" y="12"/>
                    </a:lnTo>
                    <a:lnTo>
                      <a:pt x="100" y="12"/>
                    </a:lnTo>
                    <a:lnTo>
                      <a:pt x="100" y="11"/>
                    </a:lnTo>
                    <a:lnTo>
                      <a:pt x="101" y="11"/>
                    </a:lnTo>
                    <a:lnTo>
                      <a:pt x="101" y="10"/>
                    </a:lnTo>
                    <a:lnTo>
                      <a:pt x="102" y="10"/>
                    </a:lnTo>
                    <a:lnTo>
                      <a:pt x="103" y="10"/>
                    </a:lnTo>
                    <a:lnTo>
                      <a:pt x="103" y="9"/>
                    </a:lnTo>
                    <a:lnTo>
                      <a:pt x="104" y="9"/>
                    </a:lnTo>
                    <a:lnTo>
                      <a:pt x="105" y="8"/>
                    </a:lnTo>
                    <a:lnTo>
                      <a:pt x="106" y="7"/>
                    </a:lnTo>
                    <a:lnTo>
                      <a:pt x="107" y="7"/>
                    </a:lnTo>
                    <a:lnTo>
                      <a:pt x="108" y="7"/>
                    </a:lnTo>
                    <a:lnTo>
                      <a:pt x="108" y="5"/>
                    </a:lnTo>
                    <a:lnTo>
                      <a:pt x="109" y="5"/>
                    </a:lnTo>
                    <a:lnTo>
                      <a:pt x="109" y="4"/>
                    </a:lnTo>
                    <a:lnTo>
                      <a:pt x="110" y="4"/>
                    </a:lnTo>
                    <a:lnTo>
                      <a:pt x="111" y="3"/>
                    </a:lnTo>
                    <a:lnTo>
                      <a:pt x="112" y="3"/>
                    </a:lnTo>
                    <a:lnTo>
                      <a:pt x="112" y="2"/>
                    </a:lnTo>
                    <a:lnTo>
                      <a:pt x="113" y="2"/>
                    </a:lnTo>
                    <a:lnTo>
                      <a:pt x="114" y="2"/>
                    </a:lnTo>
                    <a:lnTo>
                      <a:pt x="114" y="1"/>
                    </a:lnTo>
                    <a:lnTo>
                      <a:pt x="115" y="1"/>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2" name="Freeform 211">
                <a:extLst>
                  <a:ext uri="{FF2B5EF4-FFF2-40B4-BE49-F238E27FC236}">
                    <a16:creationId xmlns:a16="http://schemas.microsoft.com/office/drawing/2014/main" id="{00000000-0008-0000-0300-0000D4000000}"/>
                  </a:ext>
                </a:extLst>
              </xdr:cNvPr>
              <xdr:cNvSpPr>
                <a:spLocks/>
              </xdr:cNvSpPr>
            </xdr:nvSpPr>
            <xdr:spPr bwMode="auto">
              <a:xfrm>
                <a:off x="1744663" y="4100513"/>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3"/>
                    </a:lnTo>
                    <a:lnTo>
                      <a:pt x="1" y="83"/>
                    </a:lnTo>
                    <a:lnTo>
                      <a:pt x="2" y="82"/>
                    </a:lnTo>
                    <a:lnTo>
                      <a:pt x="3" y="82"/>
                    </a:lnTo>
                    <a:lnTo>
                      <a:pt x="4" y="80"/>
                    </a:lnTo>
                    <a:lnTo>
                      <a:pt x="5" y="80"/>
                    </a:lnTo>
                    <a:lnTo>
                      <a:pt x="5" y="79"/>
                    </a:lnTo>
                    <a:lnTo>
                      <a:pt x="6" y="79"/>
                    </a:lnTo>
                    <a:lnTo>
                      <a:pt x="6" y="78"/>
                    </a:lnTo>
                    <a:lnTo>
                      <a:pt x="7" y="78"/>
                    </a:lnTo>
                    <a:lnTo>
                      <a:pt x="8" y="78"/>
                    </a:lnTo>
                    <a:lnTo>
                      <a:pt x="8" y="77"/>
                    </a:lnTo>
                    <a:lnTo>
                      <a:pt x="9" y="77"/>
                    </a:lnTo>
                    <a:lnTo>
                      <a:pt x="10" y="76"/>
                    </a:lnTo>
                    <a:lnTo>
                      <a:pt x="11" y="76"/>
                    </a:lnTo>
                    <a:lnTo>
                      <a:pt x="11" y="75"/>
                    </a:lnTo>
                    <a:lnTo>
                      <a:pt x="12" y="75"/>
                    </a:lnTo>
                    <a:lnTo>
                      <a:pt x="13" y="75"/>
                    </a:lnTo>
                    <a:lnTo>
                      <a:pt x="13" y="74"/>
                    </a:lnTo>
                    <a:lnTo>
                      <a:pt x="14" y="74"/>
                    </a:lnTo>
                    <a:lnTo>
                      <a:pt x="14" y="73"/>
                    </a:lnTo>
                    <a:lnTo>
                      <a:pt x="15" y="73"/>
                    </a:lnTo>
                    <a:lnTo>
                      <a:pt x="16" y="73"/>
                    </a:lnTo>
                    <a:lnTo>
                      <a:pt x="16" y="71"/>
                    </a:lnTo>
                    <a:lnTo>
                      <a:pt x="17" y="71"/>
                    </a:lnTo>
                    <a:lnTo>
                      <a:pt x="18" y="71"/>
                    </a:lnTo>
                    <a:lnTo>
                      <a:pt x="18" y="70"/>
                    </a:lnTo>
                    <a:lnTo>
                      <a:pt x="19" y="70"/>
                    </a:lnTo>
                    <a:lnTo>
                      <a:pt x="19" y="69"/>
                    </a:lnTo>
                    <a:lnTo>
                      <a:pt x="20" y="69"/>
                    </a:lnTo>
                    <a:lnTo>
                      <a:pt x="21" y="69"/>
                    </a:lnTo>
                    <a:lnTo>
                      <a:pt x="21" y="68"/>
                    </a:lnTo>
                    <a:lnTo>
                      <a:pt x="22" y="68"/>
                    </a:lnTo>
                    <a:lnTo>
                      <a:pt x="23" y="68"/>
                    </a:lnTo>
                    <a:lnTo>
                      <a:pt x="23" y="67"/>
                    </a:lnTo>
                    <a:lnTo>
                      <a:pt x="24" y="67"/>
                    </a:lnTo>
                    <a:lnTo>
                      <a:pt x="24" y="66"/>
                    </a:lnTo>
                    <a:lnTo>
                      <a:pt x="25" y="66"/>
                    </a:lnTo>
                    <a:lnTo>
                      <a:pt x="26" y="65"/>
                    </a:lnTo>
                    <a:lnTo>
                      <a:pt x="27" y="65"/>
                    </a:lnTo>
                    <a:lnTo>
                      <a:pt x="27" y="64"/>
                    </a:lnTo>
                    <a:lnTo>
                      <a:pt x="28" y="64"/>
                    </a:lnTo>
                    <a:lnTo>
                      <a:pt x="29" y="62"/>
                    </a:lnTo>
                    <a:lnTo>
                      <a:pt x="30" y="62"/>
                    </a:lnTo>
                    <a:lnTo>
                      <a:pt x="30" y="61"/>
                    </a:lnTo>
                    <a:lnTo>
                      <a:pt x="31" y="61"/>
                    </a:lnTo>
                    <a:lnTo>
                      <a:pt x="32" y="61"/>
                    </a:lnTo>
                    <a:lnTo>
                      <a:pt x="32" y="60"/>
                    </a:lnTo>
                    <a:lnTo>
                      <a:pt x="33" y="60"/>
                    </a:lnTo>
                    <a:lnTo>
                      <a:pt x="33" y="59"/>
                    </a:lnTo>
                    <a:lnTo>
                      <a:pt x="34" y="59"/>
                    </a:lnTo>
                    <a:lnTo>
                      <a:pt x="35" y="59"/>
                    </a:lnTo>
                    <a:lnTo>
                      <a:pt x="35" y="58"/>
                    </a:lnTo>
                    <a:lnTo>
                      <a:pt x="36" y="58"/>
                    </a:lnTo>
                    <a:lnTo>
                      <a:pt x="37" y="58"/>
                    </a:lnTo>
                    <a:lnTo>
                      <a:pt x="37" y="57"/>
                    </a:lnTo>
                    <a:lnTo>
                      <a:pt x="38" y="57"/>
                    </a:lnTo>
                    <a:lnTo>
                      <a:pt x="39" y="57"/>
                    </a:lnTo>
                    <a:lnTo>
                      <a:pt x="39" y="56"/>
                    </a:lnTo>
                    <a:lnTo>
                      <a:pt x="40" y="56"/>
                    </a:lnTo>
                    <a:lnTo>
                      <a:pt x="40" y="55"/>
                    </a:lnTo>
                    <a:lnTo>
                      <a:pt x="41" y="55"/>
                    </a:lnTo>
                    <a:lnTo>
                      <a:pt x="42" y="55"/>
                    </a:lnTo>
                    <a:lnTo>
                      <a:pt x="42" y="53"/>
                    </a:lnTo>
                    <a:lnTo>
                      <a:pt x="43" y="53"/>
                    </a:lnTo>
                    <a:lnTo>
                      <a:pt x="44" y="52"/>
                    </a:lnTo>
                    <a:lnTo>
                      <a:pt x="45" y="52"/>
                    </a:lnTo>
                    <a:lnTo>
                      <a:pt x="45" y="51"/>
                    </a:lnTo>
                    <a:lnTo>
                      <a:pt x="46" y="51"/>
                    </a:lnTo>
                    <a:lnTo>
                      <a:pt x="47" y="51"/>
                    </a:lnTo>
                    <a:lnTo>
                      <a:pt x="47" y="50"/>
                    </a:lnTo>
                    <a:lnTo>
                      <a:pt x="48" y="50"/>
                    </a:lnTo>
                    <a:lnTo>
                      <a:pt x="48" y="49"/>
                    </a:lnTo>
                    <a:lnTo>
                      <a:pt x="49" y="49"/>
                    </a:lnTo>
                    <a:lnTo>
                      <a:pt x="50" y="48"/>
                    </a:lnTo>
                    <a:lnTo>
                      <a:pt x="51" y="48"/>
                    </a:lnTo>
                    <a:lnTo>
                      <a:pt x="51" y="47"/>
                    </a:lnTo>
                    <a:lnTo>
                      <a:pt x="52" y="47"/>
                    </a:lnTo>
                    <a:lnTo>
                      <a:pt x="53" y="46"/>
                    </a:lnTo>
                    <a:lnTo>
                      <a:pt x="54" y="46"/>
                    </a:lnTo>
                    <a:lnTo>
                      <a:pt x="54" y="44"/>
                    </a:lnTo>
                    <a:lnTo>
                      <a:pt x="55" y="44"/>
                    </a:lnTo>
                    <a:lnTo>
                      <a:pt x="56" y="44"/>
                    </a:lnTo>
                    <a:lnTo>
                      <a:pt x="56" y="43"/>
                    </a:lnTo>
                    <a:lnTo>
                      <a:pt x="57" y="43"/>
                    </a:lnTo>
                    <a:lnTo>
                      <a:pt x="58" y="43"/>
                    </a:lnTo>
                    <a:lnTo>
                      <a:pt x="58" y="42"/>
                    </a:lnTo>
                    <a:lnTo>
                      <a:pt x="59" y="42"/>
                    </a:lnTo>
                    <a:lnTo>
                      <a:pt x="59" y="41"/>
                    </a:lnTo>
                    <a:lnTo>
                      <a:pt x="60" y="41"/>
                    </a:lnTo>
                    <a:lnTo>
                      <a:pt x="61" y="41"/>
                    </a:lnTo>
                    <a:lnTo>
                      <a:pt x="61" y="40"/>
                    </a:lnTo>
                    <a:lnTo>
                      <a:pt x="62" y="40"/>
                    </a:lnTo>
                    <a:lnTo>
                      <a:pt x="63" y="39"/>
                    </a:lnTo>
                    <a:lnTo>
                      <a:pt x="64" y="39"/>
                    </a:lnTo>
                    <a:lnTo>
                      <a:pt x="64" y="38"/>
                    </a:lnTo>
                    <a:lnTo>
                      <a:pt x="65" y="38"/>
                    </a:lnTo>
                    <a:lnTo>
                      <a:pt x="66" y="37"/>
                    </a:lnTo>
                    <a:lnTo>
                      <a:pt x="67" y="37"/>
                    </a:lnTo>
                    <a:lnTo>
                      <a:pt x="67" y="35"/>
                    </a:lnTo>
                    <a:lnTo>
                      <a:pt x="68" y="35"/>
                    </a:lnTo>
                    <a:lnTo>
                      <a:pt x="68" y="34"/>
                    </a:lnTo>
                    <a:lnTo>
                      <a:pt x="69" y="34"/>
                    </a:lnTo>
                    <a:lnTo>
                      <a:pt x="70" y="34"/>
                    </a:lnTo>
                    <a:lnTo>
                      <a:pt x="70" y="33"/>
                    </a:lnTo>
                    <a:lnTo>
                      <a:pt x="71" y="33"/>
                    </a:lnTo>
                    <a:lnTo>
                      <a:pt x="72" y="33"/>
                    </a:lnTo>
                    <a:lnTo>
                      <a:pt x="72" y="32"/>
                    </a:lnTo>
                    <a:lnTo>
                      <a:pt x="73" y="32"/>
                    </a:lnTo>
                    <a:lnTo>
                      <a:pt x="73" y="31"/>
                    </a:lnTo>
                    <a:lnTo>
                      <a:pt x="74" y="31"/>
                    </a:lnTo>
                    <a:lnTo>
                      <a:pt x="75" y="31"/>
                    </a:lnTo>
                    <a:lnTo>
                      <a:pt x="75" y="30"/>
                    </a:lnTo>
                    <a:lnTo>
                      <a:pt x="76" y="30"/>
                    </a:lnTo>
                    <a:lnTo>
                      <a:pt x="77" y="29"/>
                    </a:lnTo>
                    <a:lnTo>
                      <a:pt x="78" y="29"/>
                    </a:lnTo>
                    <a:lnTo>
                      <a:pt x="78" y="27"/>
                    </a:lnTo>
                    <a:lnTo>
                      <a:pt x="79" y="27"/>
                    </a:lnTo>
                    <a:lnTo>
                      <a:pt x="80" y="26"/>
                    </a:lnTo>
                    <a:lnTo>
                      <a:pt x="81" y="26"/>
                    </a:lnTo>
                    <a:lnTo>
                      <a:pt x="81" y="25"/>
                    </a:lnTo>
                    <a:lnTo>
                      <a:pt x="82" y="25"/>
                    </a:lnTo>
                    <a:lnTo>
                      <a:pt x="82" y="24"/>
                    </a:lnTo>
                    <a:lnTo>
                      <a:pt x="83" y="24"/>
                    </a:lnTo>
                    <a:lnTo>
                      <a:pt x="84" y="24"/>
                    </a:lnTo>
                    <a:lnTo>
                      <a:pt x="84" y="23"/>
                    </a:lnTo>
                    <a:lnTo>
                      <a:pt x="85" y="23"/>
                    </a:lnTo>
                    <a:lnTo>
                      <a:pt x="86" y="23"/>
                    </a:lnTo>
                    <a:lnTo>
                      <a:pt x="86" y="22"/>
                    </a:lnTo>
                    <a:lnTo>
                      <a:pt x="87" y="22"/>
                    </a:lnTo>
                    <a:lnTo>
                      <a:pt x="88" y="21"/>
                    </a:lnTo>
                    <a:lnTo>
                      <a:pt x="89" y="21"/>
                    </a:lnTo>
                    <a:lnTo>
                      <a:pt x="89" y="20"/>
                    </a:lnTo>
                    <a:lnTo>
                      <a:pt x="90" y="20"/>
                    </a:lnTo>
                    <a:lnTo>
                      <a:pt x="91" y="20"/>
                    </a:lnTo>
                    <a:lnTo>
                      <a:pt x="91" y="18"/>
                    </a:lnTo>
                    <a:lnTo>
                      <a:pt x="92" y="18"/>
                    </a:lnTo>
                    <a:lnTo>
                      <a:pt x="93" y="18"/>
                    </a:lnTo>
                    <a:lnTo>
                      <a:pt x="93" y="17"/>
                    </a:lnTo>
                    <a:lnTo>
                      <a:pt x="94" y="17"/>
                    </a:lnTo>
                    <a:lnTo>
                      <a:pt x="94" y="16"/>
                    </a:lnTo>
                    <a:lnTo>
                      <a:pt x="95" y="16"/>
                    </a:lnTo>
                    <a:lnTo>
                      <a:pt x="96" y="16"/>
                    </a:lnTo>
                    <a:lnTo>
                      <a:pt x="96" y="15"/>
                    </a:lnTo>
                    <a:lnTo>
                      <a:pt x="97" y="15"/>
                    </a:lnTo>
                    <a:lnTo>
                      <a:pt x="97" y="14"/>
                    </a:lnTo>
                    <a:lnTo>
                      <a:pt x="98" y="14"/>
                    </a:lnTo>
                    <a:lnTo>
                      <a:pt x="99" y="13"/>
                    </a:lnTo>
                    <a:lnTo>
                      <a:pt x="100" y="13"/>
                    </a:lnTo>
                    <a:lnTo>
                      <a:pt x="100" y="12"/>
                    </a:lnTo>
                    <a:lnTo>
                      <a:pt x="101" y="12"/>
                    </a:lnTo>
                    <a:lnTo>
                      <a:pt x="101" y="11"/>
                    </a:lnTo>
                    <a:lnTo>
                      <a:pt x="102" y="11"/>
                    </a:lnTo>
                    <a:lnTo>
                      <a:pt x="103" y="11"/>
                    </a:lnTo>
                    <a:lnTo>
                      <a:pt x="103" y="9"/>
                    </a:lnTo>
                    <a:lnTo>
                      <a:pt x="104" y="9"/>
                    </a:lnTo>
                    <a:lnTo>
                      <a:pt x="105" y="9"/>
                    </a:lnTo>
                    <a:lnTo>
                      <a:pt x="105" y="8"/>
                    </a:lnTo>
                    <a:lnTo>
                      <a:pt x="106" y="8"/>
                    </a:lnTo>
                    <a:lnTo>
                      <a:pt x="107" y="8"/>
                    </a:lnTo>
                    <a:lnTo>
                      <a:pt x="107" y="7"/>
                    </a:lnTo>
                    <a:lnTo>
                      <a:pt x="108" y="7"/>
                    </a:lnTo>
                    <a:lnTo>
                      <a:pt x="108" y="6"/>
                    </a:lnTo>
                    <a:lnTo>
                      <a:pt x="109" y="6"/>
                    </a:lnTo>
                    <a:lnTo>
                      <a:pt x="110" y="6"/>
                    </a:lnTo>
                    <a:lnTo>
                      <a:pt x="110" y="5"/>
                    </a:lnTo>
                    <a:lnTo>
                      <a:pt x="111" y="5"/>
                    </a:lnTo>
                    <a:lnTo>
                      <a:pt x="112" y="4"/>
                    </a:lnTo>
                    <a:lnTo>
                      <a:pt x="113" y="4"/>
                    </a:lnTo>
                    <a:lnTo>
                      <a:pt x="114" y="3"/>
                    </a:lnTo>
                    <a:lnTo>
                      <a:pt x="115" y="3"/>
                    </a:lnTo>
                    <a:lnTo>
                      <a:pt x="115" y="2"/>
                    </a:lnTo>
                    <a:lnTo>
                      <a:pt x="116" y="2"/>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3" name="Freeform 212">
                <a:extLst>
                  <a:ext uri="{FF2B5EF4-FFF2-40B4-BE49-F238E27FC236}">
                    <a16:creationId xmlns:a16="http://schemas.microsoft.com/office/drawing/2014/main" id="{00000000-0008-0000-0300-0000D5000000}"/>
                  </a:ext>
                </a:extLst>
              </xdr:cNvPr>
              <xdr:cNvSpPr>
                <a:spLocks/>
              </xdr:cNvSpPr>
            </xdr:nvSpPr>
            <xdr:spPr bwMode="auto">
              <a:xfrm>
                <a:off x="1930400" y="3968751"/>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3"/>
                    </a:lnTo>
                    <a:lnTo>
                      <a:pt x="0" y="82"/>
                    </a:lnTo>
                    <a:lnTo>
                      <a:pt x="1" y="82"/>
                    </a:lnTo>
                    <a:lnTo>
                      <a:pt x="2" y="82"/>
                    </a:lnTo>
                    <a:lnTo>
                      <a:pt x="2" y="81"/>
                    </a:lnTo>
                    <a:lnTo>
                      <a:pt x="3" y="81"/>
                    </a:lnTo>
                    <a:lnTo>
                      <a:pt x="4" y="81"/>
                    </a:lnTo>
                    <a:lnTo>
                      <a:pt x="4" y="80"/>
                    </a:lnTo>
                    <a:lnTo>
                      <a:pt x="5" y="80"/>
                    </a:lnTo>
                    <a:lnTo>
                      <a:pt x="5" y="79"/>
                    </a:lnTo>
                    <a:lnTo>
                      <a:pt x="6" y="79"/>
                    </a:lnTo>
                    <a:lnTo>
                      <a:pt x="7" y="79"/>
                    </a:lnTo>
                    <a:lnTo>
                      <a:pt x="7" y="78"/>
                    </a:lnTo>
                    <a:lnTo>
                      <a:pt x="8" y="78"/>
                    </a:lnTo>
                    <a:lnTo>
                      <a:pt x="9" y="77"/>
                    </a:lnTo>
                    <a:lnTo>
                      <a:pt x="10" y="77"/>
                    </a:lnTo>
                    <a:lnTo>
                      <a:pt x="10" y="76"/>
                    </a:lnTo>
                    <a:lnTo>
                      <a:pt x="11" y="76"/>
                    </a:lnTo>
                    <a:lnTo>
                      <a:pt x="12" y="76"/>
                    </a:lnTo>
                    <a:lnTo>
                      <a:pt x="12" y="74"/>
                    </a:lnTo>
                    <a:lnTo>
                      <a:pt x="13" y="74"/>
                    </a:lnTo>
                    <a:lnTo>
                      <a:pt x="13" y="73"/>
                    </a:lnTo>
                    <a:lnTo>
                      <a:pt x="14" y="73"/>
                    </a:lnTo>
                    <a:lnTo>
                      <a:pt x="15" y="72"/>
                    </a:lnTo>
                    <a:lnTo>
                      <a:pt x="16" y="72"/>
                    </a:lnTo>
                    <a:lnTo>
                      <a:pt x="17" y="71"/>
                    </a:lnTo>
                    <a:lnTo>
                      <a:pt x="18" y="71"/>
                    </a:lnTo>
                    <a:lnTo>
                      <a:pt x="18" y="70"/>
                    </a:lnTo>
                    <a:lnTo>
                      <a:pt x="19" y="70"/>
                    </a:lnTo>
                    <a:lnTo>
                      <a:pt x="19" y="69"/>
                    </a:lnTo>
                    <a:lnTo>
                      <a:pt x="20" y="69"/>
                    </a:lnTo>
                    <a:lnTo>
                      <a:pt x="21" y="69"/>
                    </a:lnTo>
                    <a:lnTo>
                      <a:pt x="21" y="68"/>
                    </a:lnTo>
                    <a:lnTo>
                      <a:pt x="22" y="68"/>
                    </a:lnTo>
                    <a:lnTo>
                      <a:pt x="23" y="68"/>
                    </a:lnTo>
                    <a:lnTo>
                      <a:pt x="23" y="67"/>
                    </a:lnTo>
                    <a:lnTo>
                      <a:pt x="24" y="67"/>
                    </a:lnTo>
                    <a:lnTo>
                      <a:pt x="25" y="67"/>
                    </a:lnTo>
                    <a:lnTo>
                      <a:pt x="25" y="65"/>
                    </a:lnTo>
                    <a:lnTo>
                      <a:pt x="26" y="65"/>
                    </a:lnTo>
                    <a:lnTo>
                      <a:pt x="26" y="64"/>
                    </a:lnTo>
                    <a:lnTo>
                      <a:pt x="27" y="64"/>
                    </a:lnTo>
                    <a:lnTo>
                      <a:pt x="28" y="64"/>
                    </a:lnTo>
                    <a:lnTo>
                      <a:pt x="28" y="63"/>
                    </a:lnTo>
                    <a:lnTo>
                      <a:pt x="29" y="63"/>
                    </a:lnTo>
                    <a:lnTo>
                      <a:pt x="30" y="63"/>
                    </a:lnTo>
                    <a:lnTo>
                      <a:pt x="30" y="62"/>
                    </a:lnTo>
                    <a:lnTo>
                      <a:pt x="31" y="62"/>
                    </a:lnTo>
                    <a:lnTo>
                      <a:pt x="32" y="62"/>
                    </a:lnTo>
                    <a:lnTo>
                      <a:pt x="32" y="61"/>
                    </a:lnTo>
                    <a:lnTo>
                      <a:pt x="33" y="61"/>
                    </a:lnTo>
                    <a:lnTo>
                      <a:pt x="33" y="60"/>
                    </a:lnTo>
                    <a:lnTo>
                      <a:pt x="34" y="60"/>
                    </a:lnTo>
                    <a:lnTo>
                      <a:pt x="35" y="60"/>
                    </a:lnTo>
                    <a:lnTo>
                      <a:pt x="35" y="59"/>
                    </a:lnTo>
                    <a:lnTo>
                      <a:pt x="36" y="59"/>
                    </a:lnTo>
                    <a:lnTo>
                      <a:pt x="36" y="58"/>
                    </a:lnTo>
                    <a:lnTo>
                      <a:pt x="37" y="58"/>
                    </a:lnTo>
                    <a:lnTo>
                      <a:pt x="38" y="56"/>
                    </a:lnTo>
                    <a:lnTo>
                      <a:pt x="39" y="56"/>
                    </a:lnTo>
                    <a:lnTo>
                      <a:pt x="39" y="55"/>
                    </a:lnTo>
                    <a:lnTo>
                      <a:pt x="40" y="55"/>
                    </a:lnTo>
                    <a:lnTo>
                      <a:pt x="40" y="54"/>
                    </a:lnTo>
                    <a:lnTo>
                      <a:pt x="41" y="54"/>
                    </a:lnTo>
                    <a:lnTo>
                      <a:pt x="42" y="54"/>
                    </a:lnTo>
                    <a:lnTo>
                      <a:pt x="42" y="53"/>
                    </a:lnTo>
                    <a:lnTo>
                      <a:pt x="43" y="53"/>
                    </a:lnTo>
                    <a:lnTo>
                      <a:pt x="44" y="52"/>
                    </a:lnTo>
                    <a:lnTo>
                      <a:pt x="45" y="52"/>
                    </a:lnTo>
                    <a:lnTo>
                      <a:pt x="45" y="51"/>
                    </a:lnTo>
                    <a:lnTo>
                      <a:pt x="46" y="51"/>
                    </a:lnTo>
                    <a:lnTo>
                      <a:pt x="46" y="50"/>
                    </a:lnTo>
                    <a:lnTo>
                      <a:pt x="47" y="50"/>
                    </a:lnTo>
                    <a:lnTo>
                      <a:pt x="48" y="50"/>
                    </a:lnTo>
                    <a:lnTo>
                      <a:pt x="48" y="49"/>
                    </a:lnTo>
                    <a:lnTo>
                      <a:pt x="49" y="49"/>
                    </a:lnTo>
                    <a:lnTo>
                      <a:pt x="50" y="49"/>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3"/>
                    </a:lnTo>
                    <a:lnTo>
                      <a:pt x="58" y="42"/>
                    </a:lnTo>
                    <a:lnTo>
                      <a:pt x="59" y="42"/>
                    </a:lnTo>
                    <a:lnTo>
                      <a:pt x="60" y="41"/>
                    </a:lnTo>
                    <a:lnTo>
                      <a:pt x="61" y="41"/>
                    </a:lnTo>
                    <a:lnTo>
                      <a:pt x="61" y="39"/>
                    </a:lnTo>
                    <a:lnTo>
                      <a:pt x="62" y="39"/>
                    </a:lnTo>
                    <a:lnTo>
                      <a:pt x="62" y="38"/>
                    </a:lnTo>
                    <a:lnTo>
                      <a:pt x="63" y="38"/>
                    </a:lnTo>
                    <a:lnTo>
                      <a:pt x="63" y="37"/>
                    </a:lnTo>
                    <a:lnTo>
                      <a:pt x="64" y="37"/>
                    </a:lnTo>
                    <a:lnTo>
                      <a:pt x="65" y="37"/>
                    </a:lnTo>
                    <a:lnTo>
                      <a:pt x="65" y="36"/>
                    </a:lnTo>
                    <a:lnTo>
                      <a:pt x="66" y="36"/>
                    </a:lnTo>
                    <a:lnTo>
                      <a:pt x="67" y="36"/>
                    </a:lnTo>
                    <a:lnTo>
                      <a:pt x="67" y="35"/>
                    </a:lnTo>
                    <a:lnTo>
                      <a:pt x="68" y="35"/>
                    </a:lnTo>
                    <a:lnTo>
                      <a:pt x="69" y="35"/>
                    </a:lnTo>
                    <a:lnTo>
                      <a:pt x="69" y="34"/>
                    </a:lnTo>
                    <a:lnTo>
                      <a:pt x="70" y="34"/>
                    </a:lnTo>
                    <a:lnTo>
                      <a:pt x="70" y="33"/>
                    </a:lnTo>
                    <a:lnTo>
                      <a:pt x="71" y="33"/>
                    </a:lnTo>
                    <a:lnTo>
                      <a:pt x="72" y="33"/>
                    </a:lnTo>
                    <a:lnTo>
                      <a:pt x="72" y="32"/>
                    </a:lnTo>
                    <a:lnTo>
                      <a:pt x="73" y="32"/>
                    </a:lnTo>
                    <a:lnTo>
                      <a:pt x="74" y="32"/>
                    </a:lnTo>
                    <a:lnTo>
                      <a:pt x="74" y="30"/>
                    </a:lnTo>
                    <a:lnTo>
                      <a:pt x="75" y="30"/>
                    </a:lnTo>
                    <a:lnTo>
                      <a:pt x="75" y="29"/>
                    </a:lnTo>
                    <a:lnTo>
                      <a:pt x="76" y="29"/>
                    </a:lnTo>
                    <a:lnTo>
                      <a:pt x="77" y="29"/>
                    </a:lnTo>
                    <a:lnTo>
                      <a:pt x="77" y="28"/>
                    </a:lnTo>
                    <a:lnTo>
                      <a:pt x="78" y="28"/>
                    </a:lnTo>
                    <a:lnTo>
                      <a:pt x="79" y="28"/>
                    </a:lnTo>
                    <a:lnTo>
                      <a:pt x="79" y="27"/>
                    </a:lnTo>
                    <a:lnTo>
                      <a:pt x="80" y="27"/>
                    </a:lnTo>
                    <a:lnTo>
                      <a:pt x="80" y="26"/>
                    </a:lnTo>
                    <a:lnTo>
                      <a:pt x="81" y="26"/>
                    </a:lnTo>
                    <a:lnTo>
                      <a:pt x="81" y="25"/>
                    </a:lnTo>
                    <a:lnTo>
                      <a:pt x="82" y="25"/>
                    </a:lnTo>
                    <a:lnTo>
                      <a:pt x="82" y="24"/>
                    </a:lnTo>
                    <a:lnTo>
                      <a:pt x="83" y="24"/>
                    </a:lnTo>
                    <a:lnTo>
                      <a:pt x="84" y="24"/>
                    </a:lnTo>
                    <a:lnTo>
                      <a:pt x="84" y="23"/>
                    </a:lnTo>
                    <a:lnTo>
                      <a:pt x="85" y="23"/>
                    </a:lnTo>
                    <a:lnTo>
                      <a:pt x="86" y="23"/>
                    </a:lnTo>
                    <a:lnTo>
                      <a:pt x="86" y="21"/>
                    </a:lnTo>
                    <a:lnTo>
                      <a:pt x="87" y="21"/>
                    </a:lnTo>
                    <a:lnTo>
                      <a:pt x="88" y="21"/>
                    </a:lnTo>
                    <a:lnTo>
                      <a:pt x="88" y="20"/>
                    </a:lnTo>
                    <a:lnTo>
                      <a:pt x="89" y="20"/>
                    </a:lnTo>
                    <a:lnTo>
                      <a:pt x="89" y="19"/>
                    </a:lnTo>
                    <a:lnTo>
                      <a:pt x="90" y="19"/>
                    </a:lnTo>
                    <a:lnTo>
                      <a:pt x="91" y="19"/>
                    </a:lnTo>
                    <a:lnTo>
                      <a:pt x="91" y="18"/>
                    </a:lnTo>
                    <a:lnTo>
                      <a:pt x="92" y="18"/>
                    </a:lnTo>
                    <a:lnTo>
                      <a:pt x="93" y="17"/>
                    </a:lnTo>
                    <a:lnTo>
                      <a:pt x="94" y="17"/>
                    </a:lnTo>
                    <a:lnTo>
                      <a:pt x="95" y="16"/>
                    </a:lnTo>
                    <a:lnTo>
                      <a:pt x="96" y="16"/>
                    </a:lnTo>
                    <a:lnTo>
                      <a:pt x="96" y="15"/>
                    </a:lnTo>
                    <a:lnTo>
                      <a:pt x="97" y="15"/>
                    </a:lnTo>
                    <a:lnTo>
                      <a:pt x="97" y="14"/>
                    </a:lnTo>
                    <a:lnTo>
                      <a:pt x="98" y="14"/>
                    </a:lnTo>
                    <a:lnTo>
                      <a:pt x="99" y="12"/>
                    </a:lnTo>
                    <a:lnTo>
                      <a:pt x="100" y="12"/>
                    </a:lnTo>
                    <a:lnTo>
                      <a:pt x="100" y="11"/>
                    </a:lnTo>
                    <a:lnTo>
                      <a:pt x="101" y="11"/>
                    </a:lnTo>
                    <a:lnTo>
                      <a:pt x="102" y="11"/>
                    </a:lnTo>
                    <a:lnTo>
                      <a:pt x="102" y="10"/>
                    </a:lnTo>
                    <a:lnTo>
                      <a:pt x="103" y="10"/>
                    </a:lnTo>
                    <a:lnTo>
                      <a:pt x="103" y="9"/>
                    </a:lnTo>
                    <a:lnTo>
                      <a:pt x="104" y="9"/>
                    </a:lnTo>
                    <a:lnTo>
                      <a:pt x="105" y="9"/>
                    </a:lnTo>
                    <a:lnTo>
                      <a:pt x="105" y="8"/>
                    </a:lnTo>
                    <a:lnTo>
                      <a:pt x="106" y="8"/>
                    </a:lnTo>
                    <a:lnTo>
                      <a:pt x="107" y="8"/>
                    </a:lnTo>
                    <a:lnTo>
                      <a:pt x="107" y="7"/>
                    </a:lnTo>
                    <a:lnTo>
                      <a:pt x="108" y="7"/>
                    </a:lnTo>
                    <a:lnTo>
                      <a:pt x="108" y="6"/>
                    </a:lnTo>
                    <a:lnTo>
                      <a:pt x="109" y="6"/>
                    </a:lnTo>
                    <a:lnTo>
                      <a:pt x="110" y="6"/>
                    </a:lnTo>
                    <a:lnTo>
                      <a:pt x="110" y="5"/>
                    </a:lnTo>
                    <a:lnTo>
                      <a:pt x="111" y="5"/>
                    </a:lnTo>
                    <a:lnTo>
                      <a:pt x="112" y="3"/>
                    </a:lnTo>
                    <a:lnTo>
                      <a:pt x="113"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4" name="Freeform 213">
                <a:extLst>
                  <a:ext uri="{FF2B5EF4-FFF2-40B4-BE49-F238E27FC236}">
                    <a16:creationId xmlns:a16="http://schemas.microsoft.com/office/drawing/2014/main" id="{00000000-0008-0000-0300-0000D6000000}"/>
                  </a:ext>
                </a:extLst>
              </xdr:cNvPr>
              <xdr:cNvSpPr>
                <a:spLocks/>
              </xdr:cNvSpPr>
            </xdr:nvSpPr>
            <xdr:spPr bwMode="auto">
              <a:xfrm>
                <a:off x="2116138" y="3838576"/>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1"/>
                    </a:lnTo>
                    <a:lnTo>
                      <a:pt x="2" y="81"/>
                    </a:lnTo>
                    <a:lnTo>
                      <a:pt x="2" y="80"/>
                    </a:lnTo>
                    <a:lnTo>
                      <a:pt x="3" y="80"/>
                    </a:lnTo>
                    <a:lnTo>
                      <a:pt x="4" y="80"/>
                    </a:lnTo>
                    <a:lnTo>
                      <a:pt x="4" y="79"/>
                    </a:lnTo>
                    <a:lnTo>
                      <a:pt x="5" y="79"/>
                    </a:lnTo>
                    <a:lnTo>
                      <a:pt x="5" y="78"/>
                    </a:lnTo>
                    <a:lnTo>
                      <a:pt x="6" y="78"/>
                    </a:lnTo>
                    <a:lnTo>
                      <a:pt x="7" y="78"/>
                    </a:lnTo>
                    <a:lnTo>
                      <a:pt x="7" y="76"/>
                    </a:lnTo>
                    <a:lnTo>
                      <a:pt x="8" y="76"/>
                    </a:lnTo>
                    <a:lnTo>
                      <a:pt x="8" y="75"/>
                    </a:lnTo>
                    <a:lnTo>
                      <a:pt x="9" y="75"/>
                    </a:lnTo>
                    <a:lnTo>
                      <a:pt x="10" y="74"/>
                    </a:lnTo>
                    <a:lnTo>
                      <a:pt x="11" y="74"/>
                    </a:lnTo>
                    <a:lnTo>
                      <a:pt x="11" y="73"/>
                    </a:lnTo>
                    <a:lnTo>
                      <a:pt x="12" y="73"/>
                    </a:lnTo>
                    <a:lnTo>
                      <a:pt x="13" y="72"/>
                    </a:lnTo>
                    <a:lnTo>
                      <a:pt x="14" y="72"/>
                    </a:lnTo>
                    <a:lnTo>
                      <a:pt x="15" y="71"/>
                    </a:lnTo>
                    <a:lnTo>
                      <a:pt x="16" y="71"/>
                    </a:lnTo>
                    <a:lnTo>
                      <a:pt x="16" y="70"/>
                    </a:lnTo>
                    <a:lnTo>
                      <a:pt x="17" y="70"/>
                    </a:lnTo>
                    <a:lnTo>
                      <a:pt x="18" y="70"/>
                    </a:lnTo>
                    <a:lnTo>
                      <a:pt x="18" y="69"/>
                    </a:lnTo>
                    <a:lnTo>
                      <a:pt x="19" y="69"/>
                    </a:lnTo>
                    <a:lnTo>
                      <a:pt x="20" y="69"/>
                    </a:lnTo>
                    <a:lnTo>
                      <a:pt x="20" y="67"/>
                    </a:lnTo>
                    <a:lnTo>
                      <a:pt x="21" y="67"/>
                    </a:lnTo>
                    <a:lnTo>
                      <a:pt x="22" y="66"/>
                    </a:lnTo>
                    <a:lnTo>
                      <a:pt x="23" y="66"/>
                    </a:lnTo>
                    <a:lnTo>
                      <a:pt x="23" y="65"/>
                    </a:lnTo>
                    <a:lnTo>
                      <a:pt x="24" y="65"/>
                    </a:lnTo>
                    <a:lnTo>
                      <a:pt x="25" y="65"/>
                    </a:lnTo>
                    <a:lnTo>
                      <a:pt x="25" y="64"/>
                    </a:lnTo>
                    <a:lnTo>
                      <a:pt x="26" y="64"/>
                    </a:lnTo>
                    <a:lnTo>
                      <a:pt x="27" y="63"/>
                    </a:lnTo>
                    <a:lnTo>
                      <a:pt x="28" y="63"/>
                    </a:lnTo>
                    <a:lnTo>
                      <a:pt x="28" y="62"/>
                    </a:lnTo>
                    <a:lnTo>
                      <a:pt x="29" y="62"/>
                    </a:lnTo>
                    <a:lnTo>
                      <a:pt x="30" y="62"/>
                    </a:lnTo>
                    <a:lnTo>
                      <a:pt x="30" y="61"/>
                    </a:lnTo>
                    <a:lnTo>
                      <a:pt x="31" y="61"/>
                    </a:lnTo>
                    <a:lnTo>
                      <a:pt x="32" y="61"/>
                    </a:lnTo>
                    <a:lnTo>
                      <a:pt x="32" y="60"/>
                    </a:lnTo>
                    <a:lnTo>
                      <a:pt x="33" y="60"/>
                    </a:lnTo>
                    <a:lnTo>
                      <a:pt x="33" y="58"/>
                    </a:lnTo>
                    <a:lnTo>
                      <a:pt x="34" y="58"/>
                    </a:lnTo>
                    <a:lnTo>
                      <a:pt x="35" y="58"/>
                    </a:lnTo>
                    <a:lnTo>
                      <a:pt x="35" y="57"/>
                    </a:lnTo>
                    <a:lnTo>
                      <a:pt x="36" y="57"/>
                    </a:lnTo>
                    <a:lnTo>
                      <a:pt x="36" y="56"/>
                    </a:lnTo>
                    <a:lnTo>
                      <a:pt x="37" y="56"/>
                    </a:lnTo>
                    <a:lnTo>
                      <a:pt x="38" y="56"/>
                    </a:lnTo>
                    <a:lnTo>
                      <a:pt x="38" y="55"/>
                    </a:lnTo>
                    <a:lnTo>
                      <a:pt x="39" y="55"/>
                    </a:lnTo>
                    <a:lnTo>
                      <a:pt x="39" y="54"/>
                    </a:lnTo>
                    <a:lnTo>
                      <a:pt x="40" y="54"/>
                    </a:lnTo>
                    <a:lnTo>
                      <a:pt x="41" y="54"/>
                    </a:lnTo>
                    <a:lnTo>
                      <a:pt x="41" y="53"/>
                    </a:lnTo>
                    <a:lnTo>
                      <a:pt x="42" y="53"/>
                    </a:lnTo>
                    <a:lnTo>
                      <a:pt x="43" y="52"/>
                    </a:lnTo>
                    <a:lnTo>
                      <a:pt x="44" y="52"/>
                    </a:lnTo>
                    <a:lnTo>
                      <a:pt x="44" y="51"/>
                    </a:lnTo>
                    <a:lnTo>
                      <a:pt x="45" y="51"/>
                    </a:lnTo>
                    <a:lnTo>
                      <a:pt x="46" y="51"/>
                    </a:lnTo>
                    <a:lnTo>
                      <a:pt x="46" y="49"/>
                    </a:lnTo>
                    <a:lnTo>
                      <a:pt x="47" y="49"/>
                    </a:lnTo>
                    <a:lnTo>
                      <a:pt x="47" y="48"/>
                    </a:lnTo>
                    <a:lnTo>
                      <a:pt x="48" y="48"/>
                    </a:lnTo>
                    <a:lnTo>
                      <a:pt x="49" y="48"/>
                    </a:lnTo>
                    <a:lnTo>
                      <a:pt x="49" y="47"/>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1"/>
                    </a:lnTo>
                    <a:lnTo>
                      <a:pt x="59" y="41"/>
                    </a:lnTo>
                    <a:lnTo>
                      <a:pt x="59" y="40"/>
                    </a:lnTo>
                    <a:lnTo>
                      <a:pt x="60" y="40"/>
                    </a:lnTo>
                    <a:lnTo>
                      <a:pt x="61" y="39"/>
                    </a:lnTo>
                    <a:lnTo>
                      <a:pt x="62" y="39"/>
                    </a:lnTo>
                    <a:lnTo>
                      <a:pt x="62" y="38"/>
                    </a:lnTo>
                    <a:lnTo>
                      <a:pt x="63" y="38"/>
                    </a:lnTo>
                    <a:lnTo>
                      <a:pt x="64" y="37"/>
                    </a:lnTo>
                    <a:lnTo>
                      <a:pt x="65" y="37"/>
                    </a:lnTo>
                    <a:lnTo>
                      <a:pt x="65" y="36"/>
                    </a:lnTo>
                    <a:lnTo>
                      <a:pt x="66" y="36"/>
                    </a:lnTo>
                    <a:lnTo>
                      <a:pt x="67" y="36"/>
                    </a:lnTo>
                    <a:lnTo>
                      <a:pt x="67" y="35"/>
                    </a:lnTo>
                    <a:lnTo>
                      <a:pt x="68" y="35"/>
                    </a:lnTo>
                    <a:lnTo>
                      <a:pt x="68" y="34"/>
                    </a:lnTo>
                    <a:lnTo>
                      <a:pt x="69" y="34"/>
                    </a:lnTo>
                    <a:lnTo>
                      <a:pt x="70" y="34"/>
                    </a:lnTo>
                    <a:lnTo>
                      <a:pt x="70" y="32"/>
                    </a:lnTo>
                    <a:lnTo>
                      <a:pt x="71" y="32"/>
                    </a:lnTo>
                    <a:lnTo>
                      <a:pt x="72" y="32"/>
                    </a:lnTo>
                    <a:lnTo>
                      <a:pt x="72" y="31"/>
                    </a:lnTo>
                    <a:lnTo>
                      <a:pt x="73" y="31"/>
                    </a:lnTo>
                    <a:lnTo>
                      <a:pt x="73" y="30"/>
                    </a:lnTo>
                    <a:lnTo>
                      <a:pt x="74" y="30"/>
                    </a:lnTo>
                    <a:lnTo>
                      <a:pt x="75" y="30"/>
                    </a:lnTo>
                    <a:lnTo>
                      <a:pt x="75" y="29"/>
                    </a:lnTo>
                    <a:lnTo>
                      <a:pt x="76" y="29"/>
                    </a:lnTo>
                    <a:lnTo>
                      <a:pt x="76" y="28"/>
                    </a:lnTo>
                    <a:lnTo>
                      <a:pt x="77" y="28"/>
                    </a:lnTo>
                    <a:lnTo>
                      <a:pt x="78" y="28"/>
                    </a:lnTo>
                    <a:lnTo>
                      <a:pt x="78" y="27"/>
                    </a:lnTo>
                    <a:lnTo>
                      <a:pt x="79" y="27"/>
                    </a:lnTo>
                    <a:lnTo>
                      <a:pt x="79" y="26"/>
                    </a:lnTo>
                    <a:lnTo>
                      <a:pt x="80" y="26"/>
                    </a:lnTo>
                    <a:lnTo>
                      <a:pt x="81" y="26"/>
                    </a:lnTo>
                    <a:lnTo>
                      <a:pt x="81" y="25"/>
                    </a:lnTo>
                    <a:lnTo>
                      <a:pt x="82" y="25"/>
                    </a:lnTo>
                    <a:lnTo>
                      <a:pt x="82" y="23"/>
                    </a:lnTo>
                    <a:lnTo>
                      <a:pt x="83" y="23"/>
                    </a:lnTo>
                    <a:lnTo>
                      <a:pt x="84" y="23"/>
                    </a:lnTo>
                    <a:lnTo>
                      <a:pt x="84" y="22"/>
                    </a:lnTo>
                    <a:lnTo>
                      <a:pt x="85" y="22"/>
                    </a:lnTo>
                    <a:lnTo>
                      <a:pt x="86" y="22"/>
                    </a:lnTo>
                    <a:lnTo>
                      <a:pt x="86" y="21"/>
                    </a:lnTo>
                    <a:lnTo>
                      <a:pt x="87" y="21"/>
                    </a:lnTo>
                    <a:lnTo>
                      <a:pt x="88" y="20"/>
                    </a:lnTo>
                    <a:lnTo>
                      <a:pt x="89" y="20"/>
                    </a:lnTo>
                    <a:lnTo>
                      <a:pt x="89" y="19"/>
                    </a:lnTo>
                    <a:lnTo>
                      <a:pt x="90" y="19"/>
                    </a:lnTo>
                    <a:lnTo>
                      <a:pt x="91" y="19"/>
                    </a:lnTo>
                    <a:lnTo>
                      <a:pt x="91" y="18"/>
                    </a:lnTo>
                    <a:lnTo>
                      <a:pt x="92" y="18"/>
                    </a:lnTo>
                    <a:lnTo>
                      <a:pt x="93" y="17"/>
                    </a:lnTo>
                    <a:lnTo>
                      <a:pt x="94" y="17"/>
                    </a:lnTo>
                    <a:lnTo>
                      <a:pt x="94" y="16"/>
                    </a:lnTo>
                    <a:lnTo>
                      <a:pt x="95" y="16"/>
                    </a:lnTo>
                    <a:lnTo>
                      <a:pt x="95" y="14"/>
                    </a:lnTo>
                    <a:lnTo>
                      <a:pt x="96" y="14"/>
                    </a:lnTo>
                    <a:lnTo>
                      <a:pt x="97" y="14"/>
                    </a:lnTo>
                    <a:lnTo>
                      <a:pt x="97" y="13"/>
                    </a:lnTo>
                    <a:lnTo>
                      <a:pt x="98" y="13"/>
                    </a:lnTo>
                    <a:lnTo>
                      <a:pt x="99" y="13"/>
                    </a:lnTo>
                    <a:lnTo>
                      <a:pt x="99" y="12"/>
                    </a:lnTo>
                    <a:lnTo>
                      <a:pt x="100" y="12"/>
                    </a:lnTo>
                    <a:lnTo>
                      <a:pt x="100" y="11"/>
                    </a:lnTo>
                    <a:lnTo>
                      <a:pt x="101" y="11"/>
                    </a:lnTo>
                    <a:lnTo>
                      <a:pt x="102" y="11"/>
                    </a:lnTo>
                    <a:lnTo>
                      <a:pt x="102" y="10"/>
                    </a:lnTo>
                    <a:lnTo>
                      <a:pt x="103" y="10"/>
                    </a:lnTo>
                    <a:lnTo>
                      <a:pt x="103" y="9"/>
                    </a:lnTo>
                    <a:lnTo>
                      <a:pt x="104" y="9"/>
                    </a:lnTo>
                    <a:lnTo>
                      <a:pt x="105" y="9"/>
                    </a:lnTo>
                    <a:lnTo>
                      <a:pt x="105" y="8"/>
                    </a:lnTo>
                    <a:lnTo>
                      <a:pt x="106" y="8"/>
                    </a:lnTo>
                    <a:lnTo>
                      <a:pt x="107" y="7"/>
                    </a:lnTo>
                    <a:lnTo>
                      <a:pt x="108" y="7"/>
                    </a:lnTo>
                    <a:lnTo>
                      <a:pt x="109" y="5"/>
                    </a:lnTo>
                    <a:lnTo>
                      <a:pt x="110" y="4"/>
                    </a:lnTo>
                    <a:lnTo>
                      <a:pt x="111" y="4"/>
                    </a:lnTo>
                    <a:lnTo>
                      <a:pt x="111" y="3"/>
                    </a:lnTo>
                    <a:lnTo>
                      <a:pt x="112"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5" name="Freeform 214">
                <a:extLst>
                  <a:ext uri="{FF2B5EF4-FFF2-40B4-BE49-F238E27FC236}">
                    <a16:creationId xmlns:a16="http://schemas.microsoft.com/office/drawing/2014/main" id="{00000000-0008-0000-0300-0000D7000000}"/>
                  </a:ext>
                </a:extLst>
              </xdr:cNvPr>
              <xdr:cNvSpPr>
                <a:spLocks/>
              </xdr:cNvSpPr>
            </xdr:nvSpPr>
            <xdr:spPr bwMode="auto">
              <a:xfrm>
                <a:off x="2301875" y="37084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1"/>
                    </a:lnTo>
                    <a:lnTo>
                      <a:pt x="1" y="81"/>
                    </a:lnTo>
                    <a:lnTo>
                      <a:pt x="2" y="81"/>
                    </a:lnTo>
                    <a:lnTo>
                      <a:pt x="2" y="80"/>
                    </a:lnTo>
                    <a:lnTo>
                      <a:pt x="3" y="80"/>
                    </a:lnTo>
                    <a:lnTo>
                      <a:pt x="4" y="78"/>
                    </a:lnTo>
                    <a:lnTo>
                      <a:pt x="5" y="78"/>
                    </a:lnTo>
                    <a:lnTo>
                      <a:pt x="6" y="77"/>
                    </a:lnTo>
                    <a:lnTo>
                      <a:pt x="7" y="76"/>
                    </a:lnTo>
                    <a:lnTo>
                      <a:pt x="8" y="76"/>
                    </a:lnTo>
                    <a:lnTo>
                      <a:pt x="8" y="75"/>
                    </a:lnTo>
                    <a:lnTo>
                      <a:pt x="9" y="75"/>
                    </a:lnTo>
                    <a:lnTo>
                      <a:pt x="10" y="75"/>
                    </a:lnTo>
                    <a:lnTo>
                      <a:pt x="10" y="74"/>
                    </a:lnTo>
                    <a:lnTo>
                      <a:pt x="11" y="74"/>
                    </a:lnTo>
                    <a:lnTo>
                      <a:pt x="11" y="73"/>
                    </a:lnTo>
                    <a:lnTo>
                      <a:pt x="12" y="73"/>
                    </a:lnTo>
                    <a:lnTo>
                      <a:pt x="13" y="73"/>
                    </a:lnTo>
                    <a:lnTo>
                      <a:pt x="13" y="72"/>
                    </a:lnTo>
                    <a:lnTo>
                      <a:pt x="14" y="72"/>
                    </a:lnTo>
                    <a:lnTo>
                      <a:pt x="15" y="71"/>
                    </a:lnTo>
                    <a:lnTo>
                      <a:pt x="16" y="71"/>
                    </a:lnTo>
                    <a:lnTo>
                      <a:pt x="16" y="69"/>
                    </a:lnTo>
                    <a:lnTo>
                      <a:pt x="17" y="69"/>
                    </a:lnTo>
                    <a:lnTo>
                      <a:pt x="18" y="69"/>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3"/>
                    </a:lnTo>
                    <a:lnTo>
                      <a:pt x="28" y="63"/>
                    </a:lnTo>
                    <a:lnTo>
                      <a:pt x="28" y="62"/>
                    </a:lnTo>
                    <a:lnTo>
                      <a:pt x="29" y="62"/>
                    </a:lnTo>
                    <a:lnTo>
                      <a:pt x="29" y="60"/>
                    </a:lnTo>
                    <a:lnTo>
                      <a:pt x="30" y="60"/>
                    </a:lnTo>
                    <a:lnTo>
                      <a:pt x="31" y="60"/>
                    </a:lnTo>
                    <a:lnTo>
                      <a:pt x="31" y="59"/>
                    </a:lnTo>
                    <a:lnTo>
                      <a:pt x="32" y="59"/>
                    </a:lnTo>
                    <a:lnTo>
                      <a:pt x="33" y="59"/>
                    </a:lnTo>
                    <a:lnTo>
                      <a:pt x="33" y="58"/>
                    </a:lnTo>
                    <a:lnTo>
                      <a:pt x="34" y="58"/>
                    </a:lnTo>
                    <a:lnTo>
                      <a:pt x="34" y="57"/>
                    </a:lnTo>
                    <a:lnTo>
                      <a:pt x="35" y="57"/>
                    </a:lnTo>
                    <a:lnTo>
                      <a:pt x="36" y="56"/>
                    </a:lnTo>
                    <a:lnTo>
                      <a:pt x="37" y="56"/>
                    </a:lnTo>
                    <a:lnTo>
                      <a:pt x="37" y="55"/>
                    </a:lnTo>
                    <a:lnTo>
                      <a:pt x="38" y="55"/>
                    </a:lnTo>
                    <a:lnTo>
                      <a:pt x="39" y="55"/>
                    </a:lnTo>
                    <a:lnTo>
                      <a:pt x="39" y="54"/>
                    </a:lnTo>
                    <a:lnTo>
                      <a:pt x="40" y="54"/>
                    </a:lnTo>
                    <a:lnTo>
                      <a:pt x="41" y="54"/>
                    </a:lnTo>
                    <a:lnTo>
                      <a:pt x="41" y="53"/>
                    </a:lnTo>
                    <a:lnTo>
                      <a:pt x="42" y="53"/>
                    </a:lnTo>
                    <a:lnTo>
                      <a:pt x="42" y="51"/>
                    </a:lnTo>
                    <a:lnTo>
                      <a:pt x="43" y="51"/>
                    </a:lnTo>
                    <a:lnTo>
                      <a:pt x="44" y="51"/>
                    </a:lnTo>
                    <a:lnTo>
                      <a:pt x="44" y="50"/>
                    </a:lnTo>
                    <a:lnTo>
                      <a:pt x="45" y="50"/>
                    </a:lnTo>
                    <a:lnTo>
                      <a:pt x="46" y="50"/>
                    </a:lnTo>
                    <a:lnTo>
                      <a:pt x="46" y="49"/>
                    </a:lnTo>
                    <a:lnTo>
                      <a:pt x="47" y="49"/>
                    </a:lnTo>
                    <a:lnTo>
                      <a:pt x="47" y="48"/>
                    </a:lnTo>
                    <a:lnTo>
                      <a:pt x="48" y="48"/>
                    </a:lnTo>
                    <a:lnTo>
                      <a:pt x="49" y="47"/>
                    </a:lnTo>
                    <a:lnTo>
                      <a:pt x="50" y="47"/>
                    </a:lnTo>
                    <a:lnTo>
                      <a:pt x="50" y="46"/>
                    </a:lnTo>
                    <a:lnTo>
                      <a:pt x="51" y="46"/>
                    </a:lnTo>
                    <a:lnTo>
                      <a:pt x="51" y="45"/>
                    </a:lnTo>
                    <a:lnTo>
                      <a:pt x="52" y="45"/>
                    </a:lnTo>
                    <a:lnTo>
                      <a:pt x="53" y="45"/>
                    </a:lnTo>
                    <a:lnTo>
                      <a:pt x="53" y="43"/>
                    </a:lnTo>
                    <a:lnTo>
                      <a:pt x="54" y="43"/>
                    </a:lnTo>
                    <a:lnTo>
                      <a:pt x="55" y="42"/>
                    </a:lnTo>
                    <a:lnTo>
                      <a:pt x="56" y="42"/>
                    </a:lnTo>
                    <a:lnTo>
                      <a:pt x="57" y="41"/>
                    </a:lnTo>
                    <a:lnTo>
                      <a:pt x="58" y="41"/>
                    </a:lnTo>
                    <a:lnTo>
                      <a:pt x="58" y="40"/>
                    </a:lnTo>
                    <a:lnTo>
                      <a:pt x="59" y="40"/>
                    </a:lnTo>
                    <a:lnTo>
                      <a:pt x="60" y="40"/>
                    </a:lnTo>
                    <a:lnTo>
                      <a:pt x="60" y="39"/>
                    </a:lnTo>
                    <a:lnTo>
                      <a:pt x="61" y="39"/>
                    </a:lnTo>
                    <a:lnTo>
                      <a:pt x="61" y="38"/>
                    </a:lnTo>
                    <a:lnTo>
                      <a:pt x="62" y="38"/>
                    </a:lnTo>
                    <a:lnTo>
                      <a:pt x="63" y="38"/>
                    </a:lnTo>
                    <a:lnTo>
                      <a:pt x="63" y="37"/>
                    </a:lnTo>
                    <a:lnTo>
                      <a:pt x="64" y="37"/>
                    </a:lnTo>
                    <a:lnTo>
                      <a:pt x="65" y="37"/>
                    </a:lnTo>
                    <a:lnTo>
                      <a:pt x="65" y="36"/>
                    </a:lnTo>
                    <a:lnTo>
                      <a:pt x="66" y="36"/>
                    </a:lnTo>
                    <a:lnTo>
                      <a:pt x="67" y="36"/>
                    </a:lnTo>
                    <a:lnTo>
                      <a:pt x="67" y="34"/>
                    </a:lnTo>
                    <a:lnTo>
                      <a:pt x="68" y="34"/>
                    </a:lnTo>
                    <a:lnTo>
                      <a:pt x="68" y="33"/>
                    </a:lnTo>
                    <a:lnTo>
                      <a:pt x="69" y="33"/>
                    </a:lnTo>
                    <a:lnTo>
                      <a:pt x="70" y="33"/>
                    </a:lnTo>
                    <a:lnTo>
                      <a:pt x="70" y="32"/>
                    </a:lnTo>
                    <a:lnTo>
                      <a:pt x="71" y="32"/>
                    </a:lnTo>
                    <a:lnTo>
                      <a:pt x="71" y="31"/>
                    </a:lnTo>
                    <a:lnTo>
                      <a:pt x="72" y="31"/>
                    </a:lnTo>
                    <a:lnTo>
                      <a:pt x="73" y="30"/>
                    </a:lnTo>
                    <a:lnTo>
                      <a:pt x="74" y="30"/>
                    </a:lnTo>
                    <a:lnTo>
                      <a:pt x="74" y="29"/>
                    </a:lnTo>
                    <a:lnTo>
                      <a:pt x="75" y="29"/>
                    </a:lnTo>
                    <a:lnTo>
                      <a:pt x="75" y="28"/>
                    </a:lnTo>
                    <a:lnTo>
                      <a:pt x="76" y="28"/>
                    </a:lnTo>
                    <a:lnTo>
                      <a:pt x="77" y="28"/>
                    </a:lnTo>
                    <a:lnTo>
                      <a:pt x="77" y="27"/>
                    </a:lnTo>
                    <a:lnTo>
                      <a:pt x="78" y="27"/>
                    </a:lnTo>
                    <a:lnTo>
                      <a:pt x="79" y="27"/>
                    </a:lnTo>
                    <a:lnTo>
                      <a:pt x="79" y="25"/>
                    </a:lnTo>
                    <a:lnTo>
                      <a:pt x="80" y="25"/>
                    </a:lnTo>
                    <a:lnTo>
                      <a:pt x="81" y="25"/>
                    </a:lnTo>
                    <a:lnTo>
                      <a:pt x="81" y="24"/>
                    </a:lnTo>
                    <a:lnTo>
                      <a:pt x="82" y="24"/>
                    </a:lnTo>
                    <a:lnTo>
                      <a:pt x="82" y="23"/>
                    </a:lnTo>
                    <a:lnTo>
                      <a:pt x="83" y="23"/>
                    </a:lnTo>
                    <a:lnTo>
                      <a:pt x="84" y="23"/>
                    </a:lnTo>
                    <a:lnTo>
                      <a:pt x="84" y="22"/>
                    </a:lnTo>
                    <a:lnTo>
                      <a:pt x="85" y="22"/>
                    </a:lnTo>
                    <a:lnTo>
                      <a:pt x="85" y="21"/>
                    </a:lnTo>
                    <a:lnTo>
                      <a:pt x="86" y="21"/>
                    </a:lnTo>
                    <a:lnTo>
                      <a:pt x="87" y="21"/>
                    </a:lnTo>
                    <a:lnTo>
                      <a:pt x="87" y="20"/>
                    </a:lnTo>
                    <a:lnTo>
                      <a:pt x="88" y="20"/>
                    </a:lnTo>
                    <a:lnTo>
                      <a:pt x="88" y="19"/>
                    </a:lnTo>
                    <a:lnTo>
                      <a:pt x="89" y="19"/>
                    </a:lnTo>
                    <a:lnTo>
                      <a:pt x="90" y="18"/>
                    </a:lnTo>
                    <a:lnTo>
                      <a:pt x="91" y="18"/>
                    </a:lnTo>
                    <a:lnTo>
                      <a:pt x="91" y="16"/>
                    </a:lnTo>
                    <a:lnTo>
                      <a:pt x="92" y="16"/>
                    </a:lnTo>
                    <a:lnTo>
                      <a:pt x="93" y="16"/>
                    </a:lnTo>
                    <a:lnTo>
                      <a:pt x="93" y="15"/>
                    </a:lnTo>
                    <a:lnTo>
                      <a:pt x="94" y="15"/>
                    </a:lnTo>
                    <a:lnTo>
                      <a:pt x="95" y="15"/>
                    </a:lnTo>
                    <a:lnTo>
                      <a:pt x="95" y="14"/>
                    </a:lnTo>
                    <a:lnTo>
                      <a:pt x="96" y="14"/>
                    </a:lnTo>
                    <a:lnTo>
                      <a:pt x="96" y="13"/>
                    </a:lnTo>
                    <a:lnTo>
                      <a:pt x="97" y="13"/>
                    </a:lnTo>
                    <a:lnTo>
                      <a:pt x="98" y="13"/>
                    </a:lnTo>
                    <a:lnTo>
                      <a:pt x="98" y="12"/>
                    </a:lnTo>
                    <a:lnTo>
                      <a:pt x="99" y="12"/>
                    </a:lnTo>
                    <a:lnTo>
                      <a:pt x="100" y="12"/>
                    </a:lnTo>
                    <a:lnTo>
                      <a:pt x="100" y="11"/>
                    </a:lnTo>
                    <a:lnTo>
                      <a:pt x="101" y="11"/>
                    </a:lnTo>
                    <a:lnTo>
                      <a:pt x="102" y="11"/>
                    </a:lnTo>
                    <a:lnTo>
                      <a:pt x="102" y="10"/>
                    </a:lnTo>
                    <a:lnTo>
                      <a:pt x="103" y="10"/>
                    </a:lnTo>
                    <a:lnTo>
                      <a:pt x="103" y="9"/>
                    </a:lnTo>
                    <a:lnTo>
                      <a:pt x="104" y="9"/>
                    </a:lnTo>
                    <a:lnTo>
                      <a:pt x="105" y="9"/>
                    </a:lnTo>
                    <a:lnTo>
                      <a:pt x="105" y="7"/>
                    </a:lnTo>
                    <a:lnTo>
                      <a:pt x="106" y="7"/>
                    </a:lnTo>
                    <a:lnTo>
                      <a:pt x="107" y="6"/>
                    </a:lnTo>
                    <a:lnTo>
                      <a:pt x="108" y="6"/>
                    </a:lnTo>
                    <a:lnTo>
                      <a:pt x="108" y="5"/>
                    </a:lnTo>
                    <a:lnTo>
                      <a:pt x="109" y="5"/>
                    </a:lnTo>
                    <a:lnTo>
                      <a:pt x="110" y="4"/>
                    </a:lnTo>
                    <a:lnTo>
                      <a:pt x="111" y="3"/>
                    </a:lnTo>
                    <a:lnTo>
                      <a:pt x="112" y="3"/>
                    </a:lnTo>
                    <a:lnTo>
                      <a:pt x="112" y="2"/>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6" name="Freeform 215">
                <a:extLst>
                  <a:ext uri="{FF2B5EF4-FFF2-40B4-BE49-F238E27FC236}">
                    <a16:creationId xmlns:a16="http://schemas.microsoft.com/office/drawing/2014/main" id="{00000000-0008-0000-0300-0000D8000000}"/>
                  </a:ext>
                </a:extLst>
              </xdr:cNvPr>
              <xdr:cNvSpPr>
                <a:spLocks/>
              </xdr:cNvSpPr>
            </xdr:nvSpPr>
            <xdr:spPr bwMode="auto">
              <a:xfrm>
                <a:off x="2487613" y="3578226"/>
                <a:ext cx="187325" cy="130175"/>
              </a:xfrm>
              <a:custGeom>
                <a:avLst/>
                <a:gdLst>
                  <a:gd name="T0" fmla="*/ 2147483647 w 118"/>
                  <a:gd name="T1" fmla="*/ 2147483647 h 82"/>
                  <a:gd name="T2" fmla="*/ 2147483647 w 118"/>
                  <a:gd name="T3" fmla="*/ 2147483647 h 82"/>
                  <a:gd name="T4" fmla="*/ 2147483647 w 118"/>
                  <a:gd name="T5" fmla="*/ 2147483647 h 82"/>
                  <a:gd name="T6" fmla="*/ 2147483647 w 118"/>
                  <a:gd name="T7" fmla="*/ 2147483647 h 82"/>
                  <a:gd name="T8" fmla="*/ 2147483647 w 118"/>
                  <a:gd name="T9" fmla="*/ 2147483647 h 82"/>
                  <a:gd name="T10" fmla="*/ 2147483647 w 118"/>
                  <a:gd name="T11" fmla="*/ 2147483647 h 82"/>
                  <a:gd name="T12" fmla="*/ 2147483647 w 118"/>
                  <a:gd name="T13" fmla="*/ 2147483647 h 82"/>
                  <a:gd name="T14" fmla="*/ 2147483647 w 118"/>
                  <a:gd name="T15" fmla="*/ 2147483647 h 82"/>
                  <a:gd name="T16" fmla="*/ 2147483647 w 118"/>
                  <a:gd name="T17" fmla="*/ 2147483647 h 82"/>
                  <a:gd name="T18" fmla="*/ 2147483647 w 118"/>
                  <a:gd name="T19" fmla="*/ 2147483647 h 82"/>
                  <a:gd name="T20" fmla="*/ 2147483647 w 118"/>
                  <a:gd name="T21" fmla="*/ 2147483647 h 82"/>
                  <a:gd name="T22" fmla="*/ 2147483647 w 118"/>
                  <a:gd name="T23" fmla="*/ 2147483647 h 82"/>
                  <a:gd name="T24" fmla="*/ 2147483647 w 118"/>
                  <a:gd name="T25" fmla="*/ 2147483647 h 82"/>
                  <a:gd name="T26" fmla="*/ 2147483647 w 118"/>
                  <a:gd name="T27" fmla="*/ 2147483647 h 82"/>
                  <a:gd name="T28" fmla="*/ 2147483647 w 118"/>
                  <a:gd name="T29" fmla="*/ 2147483647 h 82"/>
                  <a:gd name="T30" fmla="*/ 2147483647 w 118"/>
                  <a:gd name="T31" fmla="*/ 2147483647 h 82"/>
                  <a:gd name="T32" fmla="*/ 2147483647 w 118"/>
                  <a:gd name="T33" fmla="*/ 2147483647 h 82"/>
                  <a:gd name="T34" fmla="*/ 2147483647 w 118"/>
                  <a:gd name="T35" fmla="*/ 2147483647 h 82"/>
                  <a:gd name="T36" fmla="*/ 2147483647 w 118"/>
                  <a:gd name="T37" fmla="*/ 2147483647 h 82"/>
                  <a:gd name="T38" fmla="*/ 2147483647 w 118"/>
                  <a:gd name="T39" fmla="*/ 2147483647 h 82"/>
                  <a:gd name="T40" fmla="*/ 2147483647 w 118"/>
                  <a:gd name="T41" fmla="*/ 2147483647 h 82"/>
                  <a:gd name="T42" fmla="*/ 2147483647 w 118"/>
                  <a:gd name="T43" fmla="*/ 2147483647 h 82"/>
                  <a:gd name="T44" fmla="*/ 2147483647 w 118"/>
                  <a:gd name="T45" fmla="*/ 2147483647 h 82"/>
                  <a:gd name="T46" fmla="*/ 2147483647 w 118"/>
                  <a:gd name="T47" fmla="*/ 2147483647 h 82"/>
                  <a:gd name="T48" fmla="*/ 2147483647 w 118"/>
                  <a:gd name="T49" fmla="*/ 2147483647 h 82"/>
                  <a:gd name="T50" fmla="*/ 2147483647 w 118"/>
                  <a:gd name="T51" fmla="*/ 2147483647 h 82"/>
                  <a:gd name="T52" fmla="*/ 2147483647 w 118"/>
                  <a:gd name="T53" fmla="*/ 2147483647 h 82"/>
                  <a:gd name="T54" fmla="*/ 2147483647 w 118"/>
                  <a:gd name="T55" fmla="*/ 2147483647 h 82"/>
                  <a:gd name="T56" fmla="*/ 2147483647 w 118"/>
                  <a:gd name="T57" fmla="*/ 2147483647 h 82"/>
                  <a:gd name="T58" fmla="*/ 2147483647 w 118"/>
                  <a:gd name="T59" fmla="*/ 2147483647 h 82"/>
                  <a:gd name="T60" fmla="*/ 2147483647 w 118"/>
                  <a:gd name="T61" fmla="*/ 2147483647 h 82"/>
                  <a:gd name="T62" fmla="*/ 2147483647 w 118"/>
                  <a:gd name="T63" fmla="*/ 2147483647 h 82"/>
                  <a:gd name="T64" fmla="*/ 2147483647 w 118"/>
                  <a:gd name="T65" fmla="*/ 2147483647 h 82"/>
                  <a:gd name="T66" fmla="*/ 2147483647 w 118"/>
                  <a:gd name="T67" fmla="*/ 2147483647 h 82"/>
                  <a:gd name="T68" fmla="*/ 2147483647 w 118"/>
                  <a:gd name="T69" fmla="*/ 2147483647 h 82"/>
                  <a:gd name="T70" fmla="*/ 2147483647 w 118"/>
                  <a:gd name="T71" fmla="*/ 2147483647 h 82"/>
                  <a:gd name="T72" fmla="*/ 2147483647 w 118"/>
                  <a:gd name="T73" fmla="*/ 2147483647 h 82"/>
                  <a:gd name="T74" fmla="*/ 2147483647 w 118"/>
                  <a:gd name="T75" fmla="*/ 2147483647 h 82"/>
                  <a:gd name="T76" fmla="*/ 2147483647 w 118"/>
                  <a:gd name="T77" fmla="*/ 2147483647 h 82"/>
                  <a:gd name="T78" fmla="*/ 2147483647 w 118"/>
                  <a:gd name="T79" fmla="*/ 2147483647 h 82"/>
                  <a:gd name="T80" fmla="*/ 2147483647 w 118"/>
                  <a:gd name="T81" fmla="*/ 2147483647 h 82"/>
                  <a:gd name="T82" fmla="*/ 2147483647 w 118"/>
                  <a:gd name="T83" fmla="*/ 2147483647 h 82"/>
                  <a:gd name="T84" fmla="*/ 2147483647 w 118"/>
                  <a:gd name="T85" fmla="*/ 2147483647 h 82"/>
                  <a:gd name="T86" fmla="*/ 2147483647 w 118"/>
                  <a:gd name="T87" fmla="*/ 2147483647 h 82"/>
                  <a:gd name="T88" fmla="*/ 2147483647 w 118"/>
                  <a:gd name="T89" fmla="*/ 2147483647 h 82"/>
                  <a:gd name="T90" fmla="*/ 2147483647 w 118"/>
                  <a:gd name="T91" fmla="*/ 2147483647 h 82"/>
                  <a:gd name="T92" fmla="*/ 2147483647 w 118"/>
                  <a:gd name="T93" fmla="*/ 2147483647 h 82"/>
                  <a:gd name="T94" fmla="*/ 2147483647 w 118"/>
                  <a:gd name="T95" fmla="*/ 2147483647 h 82"/>
                  <a:gd name="T96" fmla="*/ 2147483647 w 118"/>
                  <a:gd name="T97" fmla="*/ 2147483647 h 82"/>
                  <a:gd name="T98" fmla="*/ 2147483647 w 118"/>
                  <a:gd name="T99" fmla="*/ 2147483647 h 82"/>
                  <a:gd name="T100" fmla="*/ 2147483647 w 118"/>
                  <a:gd name="T101" fmla="*/ 2147483647 h 82"/>
                  <a:gd name="T102" fmla="*/ 2147483647 w 118"/>
                  <a:gd name="T103" fmla="*/ 2147483647 h 82"/>
                  <a:gd name="T104" fmla="*/ 2147483647 w 118"/>
                  <a:gd name="T105" fmla="*/ 2147483647 h 82"/>
                  <a:gd name="T106" fmla="*/ 2147483647 w 118"/>
                  <a:gd name="T107" fmla="*/ 2147483647 h 82"/>
                  <a:gd name="T108" fmla="*/ 2147483647 w 118"/>
                  <a:gd name="T109" fmla="*/ 2147483647 h 82"/>
                  <a:gd name="T110" fmla="*/ 2147483647 w 118"/>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2">
                    <a:moveTo>
                      <a:pt x="0" y="82"/>
                    </a:moveTo>
                    <a:lnTo>
                      <a:pt x="0" y="80"/>
                    </a:lnTo>
                    <a:lnTo>
                      <a:pt x="1" y="80"/>
                    </a:lnTo>
                    <a:lnTo>
                      <a:pt x="2" y="80"/>
                    </a:lnTo>
                    <a:lnTo>
                      <a:pt x="2" y="79"/>
                    </a:lnTo>
                    <a:lnTo>
                      <a:pt x="3" y="79"/>
                    </a:lnTo>
                    <a:lnTo>
                      <a:pt x="4" y="79"/>
                    </a:lnTo>
                    <a:lnTo>
                      <a:pt x="4" y="78"/>
                    </a:lnTo>
                    <a:lnTo>
                      <a:pt x="5" y="78"/>
                    </a:lnTo>
                    <a:lnTo>
                      <a:pt x="5" y="77"/>
                    </a:lnTo>
                    <a:lnTo>
                      <a:pt x="6" y="77"/>
                    </a:lnTo>
                    <a:lnTo>
                      <a:pt x="7" y="77"/>
                    </a:lnTo>
                    <a:lnTo>
                      <a:pt x="7" y="76"/>
                    </a:lnTo>
                    <a:lnTo>
                      <a:pt x="8" y="76"/>
                    </a:lnTo>
                    <a:lnTo>
                      <a:pt x="9" y="76"/>
                    </a:lnTo>
                    <a:lnTo>
                      <a:pt x="9" y="75"/>
                    </a:lnTo>
                    <a:lnTo>
                      <a:pt x="10" y="75"/>
                    </a:lnTo>
                    <a:lnTo>
                      <a:pt x="11" y="74"/>
                    </a:lnTo>
                    <a:lnTo>
                      <a:pt x="12" y="74"/>
                    </a:lnTo>
                    <a:lnTo>
                      <a:pt x="12" y="73"/>
                    </a:lnTo>
                    <a:lnTo>
                      <a:pt x="13" y="73"/>
                    </a:lnTo>
                    <a:lnTo>
                      <a:pt x="14" y="73"/>
                    </a:lnTo>
                    <a:lnTo>
                      <a:pt x="14" y="71"/>
                    </a:lnTo>
                    <a:lnTo>
                      <a:pt x="15" y="71"/>
                    </a:lnTo>
                    <a:lnTo>
                      <a:pt x="15" y="70"/>
                    </a:lnTo>
                    <a:lnTo>
                      <a:pt x="16" y="70"/>
                    </a:lnTo>
                    <a:lnTo>
                      <a:pt x="17" y="70"/>
                    </a:lnTo>
                    <a:lnTo>
                      <a:pt x="17" y="69"/>
                    </a:lnTo>
                    <a:lnTo>
                      <a:pt x="18" y="69"/>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4"/>
                    </a:lnTo>
                    <a:lnTo>
                      <a:pt x="27" y="62"/>
                    </a:lnTo>
                    <a:lnTo>
                      <a:pt x="28" y="62"/>
                    </a:lnTo>
                    <a:lnTo>
                      <a:pt x="28" y="61"/>
                    </a:lnTo>
                    <a:lnTo>
                      <a:pt x="29" y="61"/>
                    </a:lnTo>
                    <a:lnTo>
                      <a:pt x="30" y="61"/>
                    </a:lnTo>
                    <a:lnTo>
                      <a:pt x="30" y="60"/>
                    </a:lnTo>
                    <a:lnTo>
                      <a:pt x="31" y="60"/>
                    </a:lnTo>
                    <a:lnTo>
                      <a:pt x="32" y="60"/>
                    </a:lnTo>
                    <a:lnTo>
                      <a:pt x="32" y="59"/>
                    </a:lnTo>
                    <a:lnTo>
                      <a:pt x="33" y="59"/>
                    </a:lnTo>
                    <a:lnTo>
                      <a:pt x="33" y="58"/>
                    </a:lnTo>
                    <a:lnTo>
                      <a:pt x="34" y="58"/>
                    </a:lnTo>
                    <a:lnTo>
                      <a:pt x="35" y="58"/>
                    </a:lnTo>
                    <a:lnTo>
                      <a:pt x="35" y="57"/>
                    </a:lnTo>
                    <a:lnTo>
                      <a:pt x="36" y="57"/>
                    </a:lnTo>
                    <a:lnTo>
                      <a:pt x="37" y="56"/>
                    </a:lnTo>
                    <a:lnTo>
                      <a:pt x="38" y="56"/>
                    </a:lnTo>
                    <a:lnTo>
                      <a:pt x="38" y="55"/>
                    </a:lnTo>
                    <a:lnTo>
                      <a:pt x="39" y="55"/>
                    </a:lnTo>
                    <a:lnTo>
                      <a:pt x="40" y="55"/>
                    </a:lnTo>
                    <a:lnTo>
                      <a:pt x="40" y="53"/>
                    </a:lnTo>
                    <a:lnTo>
                      <a:pt x="41" y="53"/>
                    </a:lnTo>
                    <a:lnTo>
                      <a:pt x="41" y="52"/>
                    </a:lnTo>
                    <a:lnTo>
                      <a:pt x="42" y="52"/>
                    </a:lnTo>
                    <a:lnTo>
                      <a:pt x="43" y="52"/>
                    </a:lnTo>
                    <a:lnTo>
                      <a:pt x="43" y="51"/>
                    </a:lnTo>
                    <a:lnTo>
                      <a:pt x="44" y="51"/>
                    </a:lnTo>
                    <a:lnTo>
                      <a:pt x="45" y="50"/>
                    </a:lnTo>
                    <a:lnTo>
                      <a:pt x="46" y="50"/>
                    </a:lnTo>
                    <a:lnTo>
                      <a:pt x="47" y="49"/>
                    </a:lnTo>
                    <a:lnTo>
                      <a:pt x="48" y="49"/>
                    </a:lnTo>
                    <a:lnTo>
                      <a:pt x="48" y="48"/>
                    </a:lnTo>
                    <a:lnTo>
                      <a:pt x="49" y="48"/>
                    </a:lnTo>
                    <a:lnTo>
                      <a:pt x="49" y="47"/>
                    </a:lnTo>
                    <a:lnTo>
                      <a:pt x="50" y="47"/>
                    </a:lnTo>
                    <a:lnTo>
                      <a:pt x="51" y="47"/>
                    </a:lnTo>
                    <a:lnTo>
                      <a:pt x="51" y="45"/>
                    </a:lnTo>
                    <a:lnTo>
                      <a:pt x="52" y="45"/>
                    </a:lnTo>
                    <a:lnTo>
                      <a:pt x="53" y="45"/>
                    </a:lnTo>
                    <a:lnTo>
                      <a:pt x="53" y="44"/>
                    </a:lnTo>
                    <a:lnTo>
                      <a:pt x="54" y="44"/>
                    </a:lnTo>
                    <a:lnTo>
                      <a:pt x="55" y="44"/>
                    </a:lnTo>
                    <a:lnTo>
                      <a:pt x="55" y="43"/>
                    </a:lnTo>
                    <a:lnTo>
                      <a:pt x="56" y="43"/>
                    </a:lnTo>
                    <a:lnTo>
                      <a:pt x="56" y="42"/>
                    </a:lnTo>
                    <a:lnTo>
                      <a:pt x="57" y="42"/>
                    </a:lnTo>
                    <a:lnTo>
                      <a:pt x="58" y="42"/>
                    </a:lnTo>
                    <a:lnTo>
                      <a:pt x="58" y="41"/>
                    </a:lnTo>
                    <a:lnTo>
                      <a:pt x="59" y="41"/>
                    </a:lnTo>
                    <a:lnTo>
                      <a:pt x="60" y="40"/>
                    </a:lnTo>
                    <a:lnTo>
                      <a:pt x="61" y="40"/>
                    </a:lnTo>
                    <a:lnTo>
                      <a:pt x="61" y="39"/>
                    </a:lnTo>
                    <a:lnTo>
                      <a:pt x="62" y="39"/>
                    </a:lnTo>
                    <a:lnTo>
                      <a:pt x="63" y="38"/>
                    </a:lnTo>
                    <a:lnTo>
                      <a:pt x="64" y="38"/>
                    </a:lnTo>
                    <a:lnTo>
                      <a:pt x="64" y="36"/>
                    </a:lnTo>
                    <a:lnTo>
                      <a:pt x="65" y="36"/>
                    </a:lnTo>
                    <a:lnTo>
                      <a:pt x="66" y="36"/>
                    </a:lnTo>
                    <a:lnTo>
                      <a:pt x="66" y="35"/>
                    </a:lnTo>
                    <a:lnTo>
                      <a:pt x="67" y="35"/>
                    </a:lnTo>
                    <a:lnTo>
                      <a:pt x="67" y="34"/>
                    </a:lnTo>
                    <a:lnTo>
                      <a:pt x="68" y="34"/>
                    </a:lnTo>
                    <a:lnTo>
                      <a:pt x="69" y="34"/>
                    </a:lnTo>
                    <a:lnTo>
                      <a:pt x="69" y="33"/>
                    </a:lnTo>
                    <a:lnTo>
                      <a:pt x="70" y="33"/>
                    </a:lnTo>
                    <a:lnTo>
                      <a:pt x="71" y="32"/>
                    </a:lnTo>
                    <a:lnTo>
                      <a:pt x="72" y="32"/>
                    </a:lnTo>
                    <a:lnTo>
                      <a:pt x="72" y="31"/>
                    </a:lnTo>
                    <a:lnTo>
                      <a:pt x="73" y="31"/>
                    </a:lnTo>
                    <a:lnTo>
                      <a:pt x="74" y="31"/>
                    </a:lnTo>
                    <a:lnTo>
                      <a:pt x="74" y="30"/>
                    </a:lnTo>
                    <a:lnTo>
                      <a:pt x="75" y="30"/>
                    </a:lnTo>
                    <a:lnTo>
                      <a:pt x="76" y="29"/>
                    </a:lnTo>
                    <a:lnTo>
                      <a:pt x="77" y="29"/>
                    </a:lnTo>
                    <a:lnTo>
                      <a:pt x="77" y="27"/>
                    </a:lnTo>
                    <a:lnTo>
                      <a:pt x="78" y="27"/>
                    </a:lnTo>
                    <a:lnTo>
                      <a:pt x="79" y="26"/>
                    </a:lnTo>
                    <a:lnTo>
                      <a:pt x="80" y="26"/>
                    </a:lnTo>
                    <a:lnTo>
                      <a:pt x="81" y="25"/>
                    </a:lnTo>
                    <a:lnTo>
                      <a:pt x="82" y="25"/>
                    </a:lnTo>
                    <a:lnTo>
                      <a:pt x="82" y="24"/>
                    </a:lnTo>
                    <a:lnTo>
                      <a:pt x="83" y="24"/>
                    </a:lnTo>
                    <a:lnTo>
                      <a:pt x="83" y="23"/>
                    </a:lnTo>
                    <a:lnTo>
                      <a:pt x="84" y="23"/>
                    </a:lnTo>
                    <a:lnTo>
                      <a:pt x="85" y="23"/>
                    </a:lnTo>
                    <a:lnTo>
                      <a:pt x="85" y="22"/>
                    </a:lnTo>
                    <a:lnTo>
                      <a:pt x="86" y="22"/>
                    </a:lnTo>
                    <a:lnTo>
                      <a:pt x="86" y="21"/>
                    </a:lnTo>
                    <a:lnTo>
                      <a:pt x="87" y="21"/>
                    </a:lnTo>
                    <a:lnTo>
                      <a:pt x="88" y="21"/>
                    </a:lnTo>
                    <a:lnTo>
                      <a:pt x="88" y="20"/>
                    </a:lnTo>
                    <a:lnTo>
                      <a:pt x="89" y="20"/>
                    </a:lnTo>
                    <a:lnTo>
                      <a:pt x="90" y="20"/>
                    </a:lnTo>
                    <a:lnTo>
                      <a:pt x="90" y="18"/>
                    </a:lnTo>
                    <a:lnTo>
                      <a:pt x="91" y="18"/>
                    </a:lnTo>
                    <a:lnTo>
                      <a:pt x="91" y="17"/>
                    </a:lnTo>
                    <a:lnTo>
                      <a:pt x="92" y="17"/>
                    </a:lnTo>
                    <a:lnTo>
                      <a:pt x="93" y="17"/>
                    </a:lnTo>
                    <a:lnTo>
                      <a:pt x="93" y="16"/>
                    </a:lnTo>
                    <a:lnTo>
                      <a:pt x="94" y="16"/>
                    </a:lnTo>
                    <a:lnTo>
                      <a:pt x="95" y="16"/>
                    </a:lnTo>
                    <a:lnTo>
                      <a:pt x="95" y="15"/>
                    </a:lnTo>
                    <a:lnTo>
                      <a:pt x="96" y="15"/>
                    </a:lnTo>
                    <a:lnTo>
                      <a:pt x="97" y="14"/>
                    </a:lnTo>
                    <a:lnTo>
                      <a:pt x="98" y="14"/>
                    </a:lnTo>
                    <a:lnTo>
                      <a:pt x="98" y="13"/>
                    </a:lnTo>
                    <a:lnTo>
                      <a:pt x="99" y="13"/>
                    </a:lnTo>
                    <a:lnTo>
                      <a:pt x="100" y="13"/>
                    </a:lnTo>
                    <a:lnTo>
                      <a:pt x="100" y="12"/>
                    </a:lnTo>
                    <a:lnTo>
                      <a:pt x="101" y="12"/>
                    </a:lnTo>
                    <a:lnTo>
                      <a:pt x="102" y="12"/>
                    </a:lnTo>
                    <a:lnTo>
                      <a:pt x="102" y="11"/>
                    </a:lnTo>
                    <a:lnTo>
                      <a:pt x="103" y="11"/>
                    </a:lnTo>
                    <a:lnTo>
                      <a:pt x="104" y="9"/>
                    </a:lnTo>
                    <a:lnTo>
                      <a:pt x="105" y="9"/>
                    </a:lnTo>
                    <a:lnTo>
                      <a:pt x="105" y="8"/>
                    </a:lnTo>
                    <a:lnTo>
                      <a:pt x="106" y="8"/>
                    </a:lnTo>
                    <a:lnTo>
                      <a:pt x="107" y="7"/>
                    </a:lnTo>
                    <a:lnTo>
                      <a:pt x="108" y="7"/>
                    </a:lnTo>
                    <a:lnTo>
                      <a:pt x="108" y="6"/>
                    </a:lnTo>
                    <a:lnTo>
                      <a:pt x="109" y="6"/>
                    </a:lnTo>
                    <a:lnTo>
                      <a:pt x="110" y="6"/>
                    </a:lnTo>
                    <a:lnTo>
                      <a:pt x="110" y="5"/>
                    </a:lnTo>
                    <a:lnTo>
                      <a:pt x="111" y="5"/>
                    </a:lnTo>
                    <a:lnTo>
                      <a:pt x="112" y="4"/>
                    </a:lnTo>
                    <a:lnTo>
                      <a:pt x="113" y="4"/>
                    </a:lnTo>
                    <a:lnTo>
                      <a:pt x="113" y="3"/>
                    </a:lnTo>
                    <a:lnTo>
                      <a:pt x="114" y="3"/>
                    </a:lnTo>
                    <a:lnTo>
                      <a:pt x="114" y="2"/>
                    </a:lnTo>
                    <a:lnTo>
                      <a:pt x="115" y="2"/>
                    </a:lnTo>
                    <a:lnTo>
                      <a:pt x="116" y="2"/>
                    </a:lnTo>
                    <a:lnTo>
                      <a:pt x="116" y="0"/>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7" name="Freeform 216">
                <a:extLst>
                  <a:ext uri="{FF2B5EF4-FFF2-40B4-BE49-F238E27FC236}">
                    <a16:creationId xmlns:a16="http://schemas.microsoft.com/office/drawing/2014/main" id="{00000000-0008-0000-0300-0000D9000000}"/>
                  </a:ext>
                </a:extLst>
              </xdr:cNvPr>
              <xdr:cNvSpPr>
                <a:spLocks/>
              </xdr:cNvSpPr>
            </xdr:nvSpPr>
            <xdr:spPr bwMode="auto">
              <a:xfrm>
                <a:off x="2674938" y="3449638"/>
                <a:ext cx="185738" cy="128588"/>
              </a:xfrm>
              <a:custGeom>
                <a:avLst/>
                <a:gdLst>
                  <a:gd name="T0" fmla="*/ 2147483647 w 117"/>
                  <a:gd name="T1" fmla="*/ 2147483647 h 81"/>
                  <a:gd name="T2" fmla="*/ 2147483647 w 117"/>
                  <a:gd name="T3" fmla="*/ 2147483647 h 81"/>
                  <a:gd name="T4" fmla="*/ 2147483647 w 117"/>
                  <a:gd name="T5" fmla="*/ 2147483647 h 81"/>
                  <a:gd name="T6" fmla="*/ 2147483647 w 117"/>
                  <a:gd name="T7" fmla="*/ 2147483647 h 81"/>
                  <a:gd name="T8" fmla="*/ 2147483647 w 117"/>
                  <a:gd name="T9" fmla="*/ 2147483647 h 81"/>
                  <a:gd name="T10" fmla="*/ 2147483647 w 117"/>
                  <a:gd name="T11" fmla="*/ 2147483647 h 81"/>
                  <a:gd name="T12" fmla="*/ 2147483647 w 117"/>
                  <a:gd name="T13" fmla="*/ 2147483647 h 81"/>
                  <a:gd name="T14" fmla="*/ 2147483647 w 117"/>
                  <a:gd name="T15" fmla="*/ 2147483647 h 81"/>
                  <a:gd name="T16" fmla="*/ 2147483647 w 117"/>
                  <a:gd name="T17" fmla="*/ 2147483647 h 81"/>
                  <a:gd name="T18" fmla="*/ 2147483647 w 117"/>
                  <a:gd name="T19" fmla="*/ 2147483647 h 81"/>
                  <a:gd name="T20" fmla="*/ 2147483647 w 117"/>
                  <a:gd name="T21" fmla="*/ 2147483647 h 81"/>
                  <a:gd name="T22" fmla="*/ 2147483647 w 117"/>
                  <a:gd name="T23" fmla="*/ 2147483647 h 81"/>
                  <a:gd name="T24" fmla="*/ 2147483647 w 117"/>
                  <a:gd name="T25" fmla="*/ 2147483647 h 81"/>
                  <a:gd name="T26" fmla="*/ 2147483647 w 117"/>
                  <a:gd name="T27" fmla="*/ 2147483647 h 81"/>
                  <a:gd name="T28" fmla="*/ 2147483647 w 117"/>
                  <a:gd name="T29" fmla="*/ 2147483647 h 81"/>
                  <a:gd name="T30" fmla="*/ 2147483647 w 117"/>
                  <a:gd name="T31" fmla="*/ 2147483647 h 81"/>
                  <a:gd name="T32" fmla="*/ 2147483647 w 117"/>
                  <a:gd name="T33" fmla="*/ 2147483647 h 81"/>
                  <a:gd name="T34" fmla="*/ 2147483647 w 117"/>
                  <a:gd name="T35" fmla="*/ 2147483647 h 81"/>
                  <a:gd name="T36" fmla="*/ 2147483647 w 117"/>
                  <a:gd name="T37" fmla="*/ 2147483647 h 81"/>
                  <a:gd name="T38" fmla="*/ 2147483647 w 117"/>
                  <a:gd name="T39" fmla="*/ 2147483647 h 81"/>
                  <a:gd name="T40" fmla="*/ 2147483647 w 117"/>
                  <a:gd name="T41" fmla="*/ 2147483647 h 81"/>
                  <a:gd name="T42" fmla="*/ 2147483647 w 117"/>
                  <a:gd name="T43" fmla="*/ 2147483647 h 81"/>
                  <a:gd name="T44" fmla="*/ 2147483647 w 117"/>
                  <a:gd name="T45" fmla="*/ 2147483647 h 81"/>
                  <a:gd name="T46" fmla="*/ 2147483647 w 117"/>
                  <a:gd name="T47" fmla="*/ 2147483647 h 81"/>
                  <a:gd name="T48" fmla="*/ 2147483647 w 117"/>
                  <a:gd name="T49" fmla="*/ 2147483647 h 81"/>
                  <a:gd name="T50" fmla="*/ 2147483647 w 117"/>
                  <a:gd name="T51" fmla="*/ 2147483647 h 81"/>
                  <a:gd name="T52" fmla="*/ 2147483647 w 117"/>
                  <a:gd name="T53" fmla="*/ 2147483647 h 81"/>
                  <a:gd name="T54" fmla="*/ 2147483647 w 117"/>
                  <a:gd name="T55" fmla="*/ 2147483647 h 81"/>
                  <a:gd name="T56" fmla="*/ 2147483647 w 117"/>
                  <a:gd name="T57" fmla="*/ 2147483647 h 81"/>
                  <a:gd name="T58" fmla="*/ 2147483647 w 117"/>
                  <a:gd name="T59" fmla="*/ 2147483647 h 81"/>
                  <a:gd name="T60" fmla="*/ 2147483647 w 117"/>
                  <a:gd name="T61" fmla="*/ 2147483647 h 81"/>
                  <a:gd name="T62" fmla="*/ 2147483647 w 117"/>
                  <a:gd name="T63" fmla="*/ 2147483647 h 81"/>
                  <a:gd name="T64" fmla="*/ 2147483647 w 117"/>
                  <a:gd name="T65" fmla="*/ 2147483647 h 81"/>
                  <a:gd name="T66" fmla="*/ 2147483647 w 117"/>
                  <a:gd name="T67" fmla="*/ 2147483647 h 81"/>
                  <a:gd name="T68" fmla="*/ 2147483647 w 117"/>
                  <a:gd name="T69" fmla="*/ 2147483647 h 81"/>
                  <a:gd name="T70" fmla="*/ 2147483647 w 117"/>
                  <a:gd name="T71" fmla="*/ 2147483647 h 81"/>
                  <a:gd name="T72" fmla="*/ 2147483647 w 117"/>
                  <a:gd name="T73" fmla="*/ 2147483647 h 81"/>
                  <a:gd name="T74" fmla="*/ 2147483647 w 117"/>
                  <a:gd name="T75" fmla="*/ 2147483647 h 81"/>
                  <a:gd name="T76" fmla="*/ 2147483647 w 117"/>
                  <a:gd name="T77" fmla="*/ 2147483647 h 81"/>
                  <a:gd name="T78" fmla="*/ 2147483647 w 117"/>
                  <a:gd name="T79" fmla="*/ 2147483647 h 81"/>
                  <a:gd name="T80" fmla="*/ 2147483647 w 117"/>
                  <a:gd name="T81" fmla="*/ 2147483647 h 81"/>
                  <a:gd name="T82" fmla="*/ 2147483647 w 117"/>
                  <a:gd name="T83" fmla="*/ 2147483647 h 81"/>
                  <a:gd name="T84" fmla="*/ 2147483647 w 117"/>
                  <a:gd name="T85" fmla="*/ 2147483647 h 81"/>
                  <a:gd name="T86" fmla="*/ 2147483647 w 117"/>
                  <a:gd name="T87" fmla="*/ 2147483647 h 81"/>
                  <a:gd name="T88" fmla="*/ 2147483647 w 117"/>
                  <a:gd name="T89" fmla="*/ 2147483647 h 81"/>
                  <a:gd name="T90" fmla="*/ 2147483647 w 117"/>
                  <a:gd name="T91" fmla="*/ 2147483647 h 81"/>
                  <a:gd name="T92" fmla="*/ 2147483647 w 117"/>
                  <a:gd name="T93" fmla="*/ 2147483647 h 81"/>
                  <a:gd name="T94" fmla="*/ 2147483647 w 117"/>
                  <a:gd name="T95" fmla="*/ 2147483647 h 81"/>
                  <a:gd name="T96" fmla="*/ 2147483647 w 117"/>
                  <a:gd name="T97" fmla="*/ 2147483647 h 81"/>
                  <a:gd name="T98" fmla="*/ 2147483647 w 117"/>
                  <a:gd name="T99" fmla="*/ 2147483647 h 81"/>
                  <a:gd name="T100" fmla="*/ 2147483647 w 117"/>
                  <a:gd name="T101" fmla="*/ 2147483647 h 81"/>
                  <a:gd name="T102" fmla="*/ 2147483647 w 117"/>
                  <a:gd name="T103" fmla="*/ 2147483647 h 81"/>
                  <a:gd name="T104" fmla="*/ 2147483647 w 117"/>
                  <a:gd name="T105" fmla="*/ 2147483647 h 81"/>
                  <a:gd name="T106" fmla="*/ 2147483647 w 117"/>
                  <a:gd name="T107" fmla="*/ 2147483647 h 81"/>
                  <a:gd name="T108" fmla="*/ 2147483647 w 117"/>
                  <a:gd name="T109" fmla="*/ 2147483647 h 81"/>
                  <a:gd name="T110" fmla="*/ 2147483647 w 117"/>
                  <a:gd name="T111" fmla="*/ 2147483647 h 8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1">
                    <a:moveTo>
                      <a:pt x="0" y="81"/>
                    </a:moveTo>
                    <a:lnTo>
                      <a:pt x="0" y="80"/>
                    </a:lnTo>
                    <a:lnTo>
                      <a:pt x="1" y="80"/>
                    </a:lnTo>
                    <a:lnTo>
                      <a:pt x="1" y="79"/>
                    </a:lnTo>
                    <a:lnTo>
                      <a:pt x="2" y="79"/>
                    </a:lnTo>
                    <a:lnTo>
                      <a:pt x="3" y="79"/>
                    </a:lnTo>
                    <a:lnTo>
                      <a:pt x="3" y="78"/>
                    </a:lnTo>
                    <a:lnTo>
                      <a:pt x="4" y="78"/>
                    </a:lnTo>
                    <a:lnTo>
                      <a:pt x="5" y="78"/>
                    </a:lnTo>
                    <a:lnTo>
                      <a:pt x="5" y="77"/>
                    </a:lnTo>
                    <a:lnTo>
                      <a:pt x="6" y="77"/>
                    </a:lnTo>
                    <a:lnTo>
                      <a:pt x="6" y="76"/>
                    </a:lnTo>
                    <a:lnTo>
                      <a:pt x="7" y="76"/>
                    </a:lnTo>
                    <a:lnTo>
                      <a:pt x="8" y="76"/>
                    </a:lnTo>
                    <a:lnTo>
                      <a:pt x="8" y="75"/>
                    </a:lnTo>
                    <a:lnTo>
                      <a:pt x="9" y="75"/>
                    </a:lnTo>
                    <a:lnTo>
                      <a:pt x="10" y="75"/>
                    </a:lnTo>
                    <a:lnTo>
                      <a:pt x="10" y="74"/>
                    </a:lnTo>
                    <a:lnTo>
                      <a:pt x="11" y="74"/>
                    </a:lnTo>
                    <a:lnTo>
                      <a:pt x="12" y="72"/>
                    </a:lnTo>
                    <a:lnTo>
                      <a:pt x="13" y="72"/>
                    </a:lnTo>
                    <a:lnTo>
                      <a:pt x="13" y="71"/>
                    </a:lnTo>
                    <a:lnTo>
                      <a:pt x="14" y="71"/>
                    </a:lnTo>
                    <a:lnTo>
                      <a:pt x="15" y="71"/>
                    </a:lnTo>
                    <a:lnTo>
                      <a:pt x="15" y="70"/>
                    </a:lnTo>
                    <a:lnTo>
                      <a:pt x="16" y="70"/>
                    </a:lnTo>
                    <a:lnTo>
                      <a:pt x="16" y="69"/>
                    </a:lnTo>
                    <a:lnTo>
                      <a:pt x="17" y="69"/>
                    </a:lnTo>
                    <a:lnTo>
                      <a:pt x="18" y="69"/>
                    </a:lnTo>
                    <a:lnTo>
                      <a:pt x="18" y="68"/>
                    </a:lnTo>
                    <a:lnTo>
                      <a:pt x="19" y="68"/>
                    </a:lnTo>
                    <a:lnTo>
                      <a:pt x="20" y="67"/>
                    </a:lnTo>
                    <a:lnTo>
                      <a:pt x="21" y="66"/>
                    </a:lnTo>
                    <a:lnTo>
                      <a:pt x="22" y="66"/>
                    </a:lnTo>
                    <a:lnTo>
                      <a:pt x="23" y="65"/>
                    </a:lnTo>
                    <a:lnTo>
                      <a:pt x="24" y="65"/>
                    </a:lnTo>
                    <a:lnTo>
                      <a:pt x="24" y="63"/>
                    </a:lnTo>
                    <a:lnTo>
                      <a:pt x="25" y="63"/>
                    </a:lnTo>
                    <a:lnTo>
                      <a:pt x="26" y="63"/>
                    </a:lnTo>
                    <a:lnTo>
                      <a:pt x="26" y="62"/>
                    </a:lnTo>
                    <a:lnTo>
                      <a:pt x="27" y="62"/>
                    </a:lnTo>
                    <a:lnTo>
                      <a:pt x="27" y="61"/>
                    </a:lnTo>
                    <a:lnTo>
                      <a:pt x="28" y="61"/>
                    </a:lnTo>
                    <a:lnTo>
                      <a:pt x="29" y="61"/>
                    </a:lnTo>
                    <a:lnTo>
                      <a:pt x="29" y="60"/>
                    </a:lnTo>
                    <a:lnTo>
                      <a:pt x="30" y="60"/>
                    </a:lnTo>
                    <a:lnTo>
                      <a:pt x="30" y="59"/>
                    </a:lnTo>
                    <a:lnTo>
                      <a:pt x="31" y="59"/>
                    </a:lnTo>
                    <a:lnTo>
                      <a:pt x="32" y="59"/>
                    </a:lnTo>
                    <a:lnTo>
                      <a:pt x="32" y="58"/>
                    </a:lnTo>
                    <a:lnTo>
                      <a:pt x="33" y="58"/>
                    </a:lnTo>
                    <a:lnTo>
                      <a:pt x="34" y="57"/>
                    </a:lnTo>
                    <a:lnTo>
                      <a:pt x="35" y="57"/>
                    </a:lnTo>
                    <a:lnTo>
                      <a:pt x="35" y="55"/>
                    </a:lnTo>
                    <a:lnTo>
                      <a:pt x="36" y="55"/>
                    </a:lnTo>
                    <a:lnTo>
                      <a:pt x="37" y="54"/>
                    </a:lnTo>
                    <a:lnTo>
                      <a:pt x="38" y="54"/>
                    </a:lnTo>
                    <a:lnTo>
                      <a:pt x="38" y="53"/>
                    </a:lnTo>
                    <a:lnTo>
                      <a:pt x="39" y="53"/>
                    </a:lnTo>
                    <a:lnTo>
                      <a:pt x="40" y="53"/>
                    </a:lnTo>
                    <a:lnTo>
                      <a:pt x="40" y="52"/>
                    </a:lnTo>
                    <a:lnTo>
                      <a:pt x="41" y="52"/>
                    </a:lnTo>
                    <a:lnTo>
                      <a:pt x="41" y="51"/>
                    </a:lnTo>
                    <a:lnTo>
                      <a:pt x="42" y="51"/>
                    </a:lnTo>
                    <a:lnTo>
                      <a:pt x="43" y="51"/>
                    </a:lnTo>
                    <a:lnTo>
                      <a:pt x="43" y="50"/>
                    </a:lnTo>
                    <a:lnTo>
                      <a:pt x="44" y="50"/>
                    </a:lnTo>
                    <a:lnTo>
                      <a:pt x="45" y="50"/>
                    </a:lnTo>
                    <a:lnTo>
                      <a:pt x="45" y="49"/>
                    </a:lnTo>
                    <a:lnTo>
                      <a:pt x="46" y="49"/>
                    </a:lnTo>
                    <a:lnTo>
                      <a:pt x="47" y="49"/>
                    </a:lnTo>
                    <a:lnTo>
                      <a:pt x="47" y="48"/>
                    </a:lnTo>
                    <a:lnTo>
                      <a:pt x="48" y="48"/>
                    </a:lnTo>
                    <a:lnTo>
                      <a:pt x="48" y="46"/>
                    </a:lnTo>
                    <a:lnTo>
                      <a:pt x="49" y="46"/>
                    </a:lnTo>
                    <a:lnTo>
                      <a:pt x="50" y="46"/>
                    </a:lnTo>
                    <a:lnTo>
                      <a:pt x="50" y="45"/>
                    </a:lnTo>
                    <a:lnTo>
                      <a:pt x="51" y="45"/>
                    </a:lnTo>
                    <a:lnTo>
                      <a:pt x="52" y="45"/>
                    </a:lnTo>
                    <a:lnTo>
                      <a:pt x="52" y="44"/>
                    </a:lnTo>
                    <a:lnTo>
                      <a:pt x="53" y="44"/>
                    </a:lnTo>
                    <a:lnTo>
                      <a:pt x="54" y="44"/>
                    </a:lnTo>
                    <a:lnTo>
                      <a:pt x="54" y="43"/>
                    </a:lnTo>
                    <a:lnTo>
                      <a:pt x="55" y="43"/>
                    </a:lnTo>
                    <a:lnTo>
                      <a:pt x="55" y="42"/>
                    </a:lnTo>
                    <a:lnTo>
                      <a:pt x="56" y="42"/>
                    </a:lnTo>
                    <a:lnTo>
                      <a:pt x="57" y="42"/>
                    </a:lnTo>
                    <a:lnTo>
                      <a:pt x="57" y="41"/>
                    </a:lnTo>
                    <a:lnTo>
                      <a:pt x="58" y="41"/>
                    </a:lnTo>
                    <a:lnTo>
                      <a:pt x="59" y="40"/>
                    </a:lnTo>
                    <a:lnTo>
                      <a:pt x="60" y="40"/>
                    </a:lnTo>
                    <a:lnTo>
                      <a:pt x="61" y="39"/>
                    </a:lnTo>
                    <a:lnTo>
                      <a:pt x="62" y="39"/>
                    </a:lnTo>
                    <a:lnTo>
                      <a:pt x="62" y="37"/>
                    </a:lnTo>
                    <a:lnTo>
                      <a:pt x="63" y="37"/>
                    </a:lnTo>
                    <a:lnTo>
                      <a:pt x="64" y="37"/>
                    </a:lnTo>
                    <a:lnTo>
                      <a:pt x="64" y="36"/>
                    </a:lnTo>
                    <a:lnTo>
                      <a:pt x="65" y="36"/>
                    </a:lnTo>
                    <a:lnTo>
                      <a:pt x="66" y="35"/>
                    </a:lnTo>
                    <a:lnTo>
                      <a:pt x="67" y="35"/>
                    </a:lnTo>
                    <a:lnTo>
                      <a:pt x="68" y="34"/>
                    </a:lnTo>
                    <a:lnTo>
                      <a:pt x="69" y="34"/>
                    </a:lnTo>
                    <a:lnTo>
                      <a:pt x="69" y="33"/>
                    </a:lnTo>
                    <a:lnTo>
                      <a:pt x="70" y="33"/>
                    </a:lnTo>
                    <a:lnTo>
                      <a:pt x="70" y="32"/>
                    </a:lnTo>
                    <a:lnTo>
                      <a:pt x="71" y="32"/>
                    </a:lnTo>
                    <a:lnTo>
                      <a:pt x="72" y="31"/>
                    </a:lnTo>
                    <a:lnTo>
                      <a:pt x="73" y="31"/>
                    </a:lnTo>
                    <a:lnTo>
                      <a:pt x="73" y="30"/>
                    </a:lnTo>
                    <a:lnTo>
                      <a:pt x="74" y="30"/>
                    </a:lnTo>
                    <a:lnTo>
                      <a:pt x="75" y="30"/>
                    </a:lnTo>
                    <a:lnTo>
                      <a:pt x="75" y="28"/>
                    </a:lnTo>
                    <a:lnTo>
                      <a:pt x="76" y="28"/>
                    </a:lnTo>
                    <a:lnTo>
                      <a:pt x="76" y="27"/>
                    </a:lnTo>
                    <a:lnTo>
                      <a:pt x="77" y="27"/>
                    </a:lnTo>
                    <a:lnTo>
                      <a:pt x="78" y="27"/>
                    </a:lnTo>
                    <a:lnTo>
                      <a:pt x="78" y="26"/>
                    </a:lnTo>
                    <a:lnTo>
                      <a:pt x="79" y="26"/>
                    </a:lnTo>
                    <a:lnTo>
                      <a:pt x="80" y="26"/>
                    </a:lnTo>
                    <a:lnTo>
                      <a:pt x="80" y="25"/>
                    </a:lnTo>
                    <a:lnTo>
                      <a:pt x="81" y="25"/>
                    </a:lnTo>
                    <a:lnTo>
                      <a:pt x="82" y="24"/>
                    </a:lnTo>
                    <a:lnTo>
                      <a:pt x="83" y="24"/>
                    </a:lnTo>
                    <a:lnTo>
                      <a:pt x="83" y="23"/>
                    </a:lnTo>
                    <a:lnTo>
                      <a:pt x="84" y="23"/>
                    </a:lnTo>
                    <a:lnTo>
                      <a:pt x="85" y="22"/>
                    </a:lnTo>
                    <a:lnTo>
                      <a:pt x="86" y="22"/>
                    </a:lnTo>
                    <a:lnTo>
                      <a:pt x="86" y="21"/>
                    </a:lnTo>
                    <a:lnTo>
                      <a:pt x="87" y="21"/>
                    </a:lnTo>
                    <a:lnTo>
                      <a:pt x="88" y="19"/>
                    </a:lnTo>
                    <a:lnTo>
                      <a:pt x="89" y="19"/>
                    </a:lnTo>
                    <a:lnTo>
                      <a:pt x="89" y="18"/>
                    </a:lnTo>
                    <a:lnTo>
                      <a:pt x="90" y="18"/>
                    </a:lnTo>
                    <a:lnTo>
                      <a:pt x="91" y="18"/>
                    </a:lnTo>
                    <a:lnTo>
                      <a:pt x="91" y="17"/>
                    </a:lnTo>
                    <a:lnTo>
                      <a:pt x="92" y="17"/>
                    </a:lnTo>
                    <a:lnTo>
                      <a:pt x="92" y="16"/>
                    </a:lnTo>
                    <a:lnTo>
                      <a:pt x="93" y="16"/>
                    </a:lnTo>
                    <a:lnTo>
                      <a:pt x="94" y="16"/>
                    </a:lnTo>
                    <a:lnTo>
                      <a:pt x="94" y="15"/>
                    </a:lnTo>
                    <a:lnTo>
                      <a:pt x="95" y="15"/>
                    </a:lnTo>
                    <a:lnTo>
                      <a:pt x="96" y="15"/>
                    </a:lnTo>
                    <a:lnTo>
                      <a:pt x="96" y="14"/>
                    </a:lnTo>
                    <a:lnTo>
                      <a:pt x="97" y="14"/>
                    </a:lnTo>
                    <a:lnTo>
                      <a:pt x="97" y="13"/>
                    </a:lnTo>
                    <a:lnTo>
                      <a:pt x="98" y="13"/>
                    </a:lnTo>
                    <a:lnTo>
                      <a:pt x="99" y="13"/>
                    </a:lnTo>
                    <a:lnTo>
                      <a:pt x="99" y="12"/>
                    </a:lnTo>
                    <a:lnTo>
                      <a:pt x="100" y="12"/>
                    </a:lnTo>
                    <a:lnTo>
                      <a:pt x="101" y="12"/>
                    </a:lnTo>
                    <a:lnTo>
                      <a:pt x="101" y="10"/>
                    </a:lnTo>
                    <a:lnTo>
                      <a:pt x="102" y="10"/>
                    </a:lnTo>
                    <a:lnTo>
                      <a:pt x="102" y="9"/>
                    </a:lnTo>
                    <a:lnTo>
                      <a:pt x="103" y="9"/>
                    </a:lnTo>
                    <a:lnTo>
                      <a:pt x="104" y="8"/>
                    </a:lnTo>
                    <a:lnTo>
                      <a:pt x="105" y="8"/>
                    </a:lnTo>
                    <a:lnTo>
                      <a:pt x="105" y="7"/>
                    </a:lnTo>
                    <a:lnTo>
                      <a:pt x="106" y="7"/>
                    </a:lnTo>
                    <a:lnTo>
                      <a:pt x="107" y="7"/>
                    </a:lnTo>
                    <a:lnTo>
                      <a:pt x="107" y="6"/>
                    </a:lnTo>
                    <a:lnTo>
                      <a:pt x="108" y="6"/>
                    </a:lnTo>
                    <a:lnTo>
                      <a:pt x="109" y="5"/>
                    </a:lnTo>
                    <a:lnTo>
                      <a:pt x="110" y="5"/>
                    </a:lnTo>
                    <a:lnTo>
                      <a:pt x="110" y="4"/>
                    </a:lnTo>
                    <a:lnTo>
                      <a:pt x="111" y="4"/>
                    </a:lnTo>
                    <a:lnTo>
                      <a:pt x="112" y="4"/>
                    </a:lnTo>
                    <a:lnTo>
                      <a:pt x="112" y="3"/>
                    </a:lnTo>
                    <a:lnTo>
                      <a:pt x="113" y="3"/>
                    </a:lnTo>
                    <a:lnTo>
                      <a:pt x="114" y="1"/>
                    </a:lnTo>
                    <a:lnTo>
                      <a:pt x="115" y="1"/>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8" name="Freeform 217">
                <a:extLst>
                  <a:ext uri="{FF2B5EF4-FFF2-40B4-BE49-F238E27FC236}">
                    <a16:creationId xmlns:a16="http://schemas.microsoft.com/office/drawing/2014/main" id="{00000000-0008-0000-0300-0000DA000000}"/>
                  </a:ext>
                </a:extLst>
              </xdr:cNvPr>
              <xdr:cNvSpPr>
                <a:spLocks/>
              </xdr:cNvSpPr>
            </xdr:nvSpPr>
            <xdr:spPr bwMode="auto">
              <a:xfrm>
                <a:off x="2860675" y="331628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0" y="83"/>
                    </a:lnTo>
                    <a:lnTo>
                      <a:pt x="1" y="83"/>
                    </a:lnTo>
                    <a:lnTo>
                      <a:pt x="2" y="82"/>
                    </a:lnTo>
                    <a:lnTo>
                      <a:pt x="3" y="82"/>
                    </a:lnTo>
                    <a:lnTo>
                      <a:pt x="3" y="81"/>
                    </a:lnTo>
                    <a:lnTo>
                      <a:pt x="4" y="81"/>
                    </a:lnTo>
                    <a:lnTo>
                      <a:pt x="5" y="81"/>
                    </a:lnTo>
                    <a:lnTo>
                      <a:pt x="5" y="80"/>
                    </a:lnTo>
                    <a:lnTo>
                      <a:pt x="6" y="80"/>
                    </a:lnTo>
                    <a:lnTo>
                      <a:pt x="7" y="79"/>
                    </a:lnTo>
                    <a:lnTo>
                      <a:pt x="8" y="79"/>
                    </a:lnTo>
                    <a:lnTo>
                      <a:pt x="8" y="78"/>
                    </a:lnTo>
                    <a:lnTo>
                      <a:pt x="9" y="78"/>
                    </a:lnTo>
                    <a:lnTo>
                      <a:pt x="10" y="76"/>
                    </a:lnTo>
                    <a:lnTo>
                      <a:pt x="11" y="76"/>
                    </a:lnTo>
                    <a:lnTo>
                      <a:pt x="11" y="75"/>
                    </a:lnTo>
                    <a:lnTo>
                      <a:pt x="12" y="75"/>
                    </a:lnTo>
                    <a:lnTo>
                      <a:pt x="13" y="74"/>
                    </a:lnTo>
                    <a:lnTo>
                      <a:pt x="14" y="74"/>
                    </a:lnTo>
                    <a:lnTo>
                      <a:pt x="14" y="73"/>
                    </a:lnTo>
                    <a:lnTo>
                      <a:pt x="15" y="73"/>
                    </a:lnTo>
                    <a:lnTo>
                      <a:pt x="16" y="73"/>
                    </a:lnTo>
                    <a:lnTo>
                      <a:pt x="16" y="72"/>
                    </a:lnTo>
                    <a:lnTo>
                      <a:pt x="17" y="72"/>
                    </a:lnTo>
                    <a:lnTo>
                      <a:pt x="18" y="71"/>
                    </a:lnTo>
                    <a:lnTo>
                      <a:pt x="19" y="71"/>
                    </a:lnTo>
                    <a:lnTo>
                      <a:pt x="19" y="70"/>
                    </a:lnTo>
                    <a:lnTo>
                      <a:pt x="20" y="70"/>
                    </a:lnTo>
                    <a:lnTo>
                      <a:pt x="21" y="70"/>
                    </a:lnTo>
                    <a:lnTo>
                      <a:pt x="21" y="69"/>
                    </a:lnTo>
                    <a:lnTo>
                      <a:pt x="22" y="69"/>
                    </a:lnTo>
                    <a:lnTo>
                      <a:pt x="22" y="67"/>
                    </a:lnTo>
                    <a:lnTo>
                      <a:pt x="23" y="67"/>
                    </a:lnTo>
                    <a:lnTo>
                      <a:pt x="24" y="67"/>
                    </a:lnTo>
                    <a:lnTo>
                      <a:pt x="24" y="66"/>
                    </a:lnTo>
                    <a:lnTo>
                      <a:pt x="25" y="66"/>
                    </a:lnTo>
                    <a:lnTo>
                      <a:pt x="26" y="66"/>
                    </a:lnTo>
                    <a:lnTo>
                      <a:pt x="26" y="65"/>
                    </a:lnTo>
                    <a:lnTo>
                      <a:pt x="27" y="65"/>
                    </a:lnTo>
                    <a:lnTo>
                      <a:pt x="28" y="65"/>
                    </a:lnTo>
                    <a:lnTo>
                      <a:pt x="28" y="64"/>
                    </a:lnTo>
                    <a:lnTo>
                      <a:pt x="29" y="64"/>
                    </a:lnTo>
                    <a:lnTo>
                      <a:pt x="29" y="63"/>
                    </a:lnTo>
                    <a:lnTo>
                      <a:pt x="30" y="63"/>
                    </a:lnTo>
                    <a:lnTo>
                      <a:pt x="31" y="63"/>
                    </a:lnTo>
                    <a:lnTo>
                      <a:pt x="31" y="62"/>
                    </a:lnTo>
                    <a:lnTo>
                      <a:pt x="32" y="62"/>
                    </a:lnTo>
                    <a:lnTo>
                      <a:pt x="33" y="61"/>
                    </a:lnTo>
                    <a:lnTo>
                      <a:pt x="34" y="61"/>
                    </a:lnTo>
                    <a:lnTo>
                      <a:pt x="34" y="59"/>
                    </a:lnTo>
                    <a:lnTo>
                      <a:pt x="35" y="59"/>
                    </a:lnTo>
                    <a:lnTo>
                      <a:pt x="35" y="58"/>
                    </a:lnTo>
                    <a:lnTo>
                      <a:pt x="36" y="58"/>
                    </a:lnTo>
                    <a:lnTo>
                      <a:pt x="37" y="57"/>
                    </a:lnTo>
                    <a:lnTo>
                      <a:pt x="38" y="57"/>
                    </a:lnTo>
                    <a:lnTo>
                      <a:pt x="38" y="56"/>
                    </a:lnTo>
                    <a:lnTo>
                      <a:pt x="39" y="56"/>
                    </a:lnTo>
                    <a:lnTo>
                      <a:pt x="40" y="56"/>
                    </a:lnTo>
                    <a:lnTo>
                      <a:pt x="40" y="55"/>
                    </a:lnTo>
                    <a:lnTo>
                      <a:pt x="41" y="55"/>
                    </a:lnTo>
                    <a:lnTo>
                      <a:pt x="42" y="54"/>
                    </a:lnTo>
                    <a:lnTo>
                      <a:pt x="43" y="54"/>
                    </a:lnTo>
                    <a:lnTo>
                      <a:pt x="43" y="53"/>
                    </a:lnTo>
                    <a:lnTo>
                      <a:pt x="44" y="53"/>
                    </a:lnTo>
                    <a:lnTo>
                      <a:pt x="45" y="52"/>
                    </a:lnTo>
                    <a:lnTo>
                      <a:pt x="46" y="52"/>
                    </a:lnTo>
                    <a:lnTo>
                      <a:pt x="46" y="50"/>
                    </a:lnTo>
                    <a:lnTo>
                      <a:pt x="47" y="50"/>
                    </a:lnTo>
                    <a:lnTo>
                      <a:pt x="47" y="49"/>
                    </a:lnTo>
                    <a:lnTo>
                      <a:pt x="48" y="49"/>
                    </a:lnTo>
                    <a:lnTo>
                      <a:pt x="49" y="49"/>
                    </a:lnTo>
                    <a:lnTo>
                      <a:pt x="49" y="48"/>
                    </a:lnTo>
                    <a:lnTo>
                      <a:pt x="50" y="48"/>
                    </a:lnTo>
                    <a:lnTo>
                      <a:pt x="50" y="47"/>
                    </a:lnTo>
                    <a:lnTo>
                      <a:pt x="51" y="47"/>
                    </a:lnTo>
                    <a:lnTo>
                      <a:pt x="52" y="47"/>
                    </a:lnTo>
                    <a:lnTo>
                      <a:pt x="52" y="46"/>
                    </a:lnTo>
                    <a:lnTo>
                      <a:pt x="53" y="46"/>
                    </a:lnTo>
                    <a:lnTo>
                      <a:pt x="54" y="46"/>
                    </a:lnTo>
                    <a:lnTo>
                      <a:pt x="54" y="45"/>
                    </a:lnTo>
                    <a:lnTo>
                      <a:pt x="55" y="45"/>
                    </a:lnTo>
                    <a:lnTo>
                      <a:pt x="56" y="45"/>
                    </a:lnTo>
                    <a:lnTo>
                      <a:pt x="56" y="44"/>
                    </a:lnTo>
                    <a:lnTo>
                      <a:pt x="57" y="44"/>
                    </a:lnTo>
                    <a:lnTo>
                      <a:pt x="57" y="43"/>
                    </a:lnTo>
                    <a:lnTo>
                      <a:pt x="58" y="43"/>
                    </a:lnTo>
                    <a:lnTo>
                      <a:pt x="59" y="41"/>
                    </a:lnTo>
                    <a:lnTo>
                      <a:pt x="60" y="41"/>
                    </a:lnTo>
                    <a:lnTo>
                      <a:pt x="61" y="40"/>
                    </a:lnTo>
                    <a:lnTo>
                      <a:pt x="62" y="39"/>
                    </a:lnTo>
                    <a:lnTo>
                      <a:pt x="63" y="39"/>
                    </a:lnTo>
                    <a:lnTo>
                      <a:pt x="63" y="38"/>
                    </a:lnTo>
                    <a:lnTo>
                      <a:pt x="64" y="38"/>
                    </a:lnTo>
                    <a:lnTo>
                      <a:pt x="65" y="38"/>
                    </a:lnTo>
                    <a:lnTo>
                      <a:pt x="65" y="37"/>
                    </a:lnTo>
                    <a:lnTo>
                      <a:pt x="66" y="37"/>
                    </a:lnTo>
                    <a:lnTo>
                      <a:pt x="67" y="36"/>
                    </a:lnTo>
                    <a:lnTo>
                      <a:pt x="68" y="36"/>
                    </a:lnTo>
                    <a:lnTo>
                      <a:pt x="68" y="35"/>
                    </a:lnTo>
                    <a:lnTo>
                      <a:pt x="69" y="35"/>
                    </a:lnTo>
                    <a:lnTo>
                      <a:pt x="69" y="34"/>
                    </a:lnTo>
                    <a:lnTo>
                      <a:pt x="70" y="34"/>
                    </a:lnTo>
                    <a:lnTo>
                      <a:pt x="71" y="34"/>
                    </a:lnTo>
                    <a:lnTo>
                      <a:pt x="71" y="32"/>
                    </a:lnTo>
                    <a:lnTo>
                      <a:pt x="72" y="32"/>
                    </a:lnTo>
                    <a:lnTo>
                      <a:pt x="73" y="32"/>
                    </a:lnTo>
                    <a:lnTo>
                      <a:pt x="73" y="31"/>
                    </a:lnTo>
                    <a:lnTo>
                      <a:pt x="74" y="31"/>
                    </a:lnTo>
                    <a:lnTo>
                      <a:pt x="75" y="30"/>
                    </a:lnTo>
                    <a:lnTo>
                      <a:pt x="76" y="30"/>
                    </a:lnTo>
                    <a:lnTo>
                      <a:pt x="76" y="29"/>
                    </a:lnTo>
                    <a:lnTo>
                      <a:pt x="77" y="29"/>
                    </a:lnTo>
                    <a:lnTo>
                      <a:pt x="77" y="28"/>
                    </a:lnTo>
                    <a:lnTo>
                      <a:pt x="78" y="28"/>
                    </a:lnTo>
                    <a:lnTo>
                      <a:pt x="79" y="27"/>
                    </a:lnTo>
                    <a:lnTo>
                      <a:pt x="80" y="27"/>
                    </a:lnTo>
                    <a:lnTo>
                      <a:pt x="80" y="26"/>
                    </a:lnTo>
                    <a:lnTo>
                      <a:pt x="81" y="26"/>
                    </a:lnTo>
                    <a:lnTo>
                      <a:pt x="82" y="26"/>
                    </a:lnTo>
                    <a:lnTo>
                      <a:pt x="82" y="25"/>
                    </a:lnTo>
                    <a:lnTo>
                      <a:pt x="83" y="25"/>
                    </a:lnTo>
                    <a:lnTo>
                      <a:pt x="83" y="23"/>
                    </a:lnTo>
                    <a:lnTo>
                      <a:pt x="84" y="23"/>
                    </a:lnTo>
                    <a:lnTo>
                      <a:pt x="85" y="23"/>
                    </a:lnTo>
                    <a:lnTo>
                      <a:pt x="85" y="22"/>
                    </a:lnTo>
                    <a:lnTo>
                      <a:pt x="86" y="22"/>
                    </a:lnTo>
                    <a:lnTo>
                      <a:pt x="87" y="22"/>
                    </a:lnTo>
                    <a:lnTo>
                      <a:pt x="87" y="21"/>
                    </a:lnTo>
                    <a:lnTo>
                      <a:pt x="88" y="21"/>
                    </a:lnTo>
                    <a:lnTo>
                      <a:pt x="89" y="20"/>
                    </a:lnTo>
                    <a:lnTo>
                      <a:pt x="90" y="20"/>
                    </a:lnTo>
                    <a:lnTo>
                      <a:pt x="90" y="19"/>
                    </a:lnTo>
                    <a:lnTo>
                      <a:pt x="91" y="19"/>
                    </a:lnTo>
                    <a:lnTo>
                      <a:pt x="92" y="18"/>
                    </a:lnTo>
                    <a:lnTo>
                      <a:pt x="93" y="18"/>
                    </a:lnTo>
                    <a:lnTo>
                      <a:pt x="93" y="17"/>
                    </a:lnTo>
                    <a:lnTo>
                      <a:pt x="94" y="17"/>
                    </a:lnTo>
                    <a:lnTo>
                      <a:pt x="94" y="16"/>
                    </a:lnTo>
                    <a:lnTo>
                      <a:pt x="95" y="16"/>
                    </a:lnTo>
                    <a:lnTo>
                      <a:pt x="96" y="16"/>
                    </a:lnTo>
                    <a:lnTo>
                      <a:pt x="96" y="14"/>
                    </a:lnTo>
                    <a:lnTo>
                      <a:pt x="97" y="14"/>
                    </a:lnTo>
                    <a:lnTo>
                      <a:pt x="97" y="13"/>
                    </a:lnTo>
                    <a:lnTo>
                      <a:pt x="98" y="13"/>
                    </a:lnTo>
                    <a:lnTo>
                      <a:pt x="99" y="13"/>
                    </a:lnTo>
                    <a:lnTo>
                      <a:pt x="99" y="12"/>
                    </a:lnTo>
                    <a:lnTo>
                      <a:pt x="100" y="12"/>
                    </a:lnTo>
                    <a:lnTo>
                      <a:pt x="101" y="11"/>
                    </a:lnTo>
                    <a:lnTo>
                      <a:pt x="102" y="10"/>
                    </a:lnTo>
                    <a:lnTo>
                      <a:pt x="103" y="10"/>
                    </a:lnTo>
                    <a:lnTo>
                      <a:pt x="103" y="9"/>
                    </a:lnTo>
                    <a:lnTo>
                      <a:pt x="104" y="9"/>
                    </a:lnTo>
                    <a:lnTo>
                      <a:pt x="105" y="9"/>
                    </a:lnTo>
                    <a:lnTo>
                      <a:pt x="105" y="8"/>
                    </a:lnTo>
                    <a:lnTo>
                      <a:pt x="106" y="8"/>
                    </a:lnTo>
                    <a:lnTo>
                      <a:pt x="106" y="7"/>
                    </a:lnTo>
                    <a:lnTo>
                      <a:pt x="107" y="7"/>
                    </a:lnTo>
                    <a:lnTo>
                      <a:pt x="108" y="7"/>
                    </a:lnTo>
                    <a:lnTo>
                      <a:pt x="108" y="5"/>
                    </a:lnTo>
                    <a:lnTo>
                      <a:pt x="109" y="5"/>
                    </a:lnTo>
                    <a:lnTo>
                      <a:pt x="110" y="5"/>
                    </a:lnTo>
                    <a:lnTo>
                      <a:pt x="110" y="4"/>
                    </a:lnTo>
                    <a:lnTo>
                      <a:pt x="111" y="4"/>
                    </a:lnTo>
                    <a:lnTo>
                      <a:pt x="111" y="3"/>
                    </a:lnTo>
                    <a:lnTo>
                      <a:pt x="112" y="3"/>
                    </a:lnTo>
                    <a:lnTo>
                      <a:pt x="113" y="3"/>
                    </a:lnTo>
                    <a:lnTo>
                      <a:pt x="113" y="2"/>
                    </a:lnTo>
                    <a:lnTo>
                      <a:pt x="114" y="2"/>
                    </a:lnTo>
                    <a:lnTo>
                      <a:pt x="115" y="2"/>
                    </a:lnTo>
                    <a:lnTo>
                      <a:pt x="115" y="1"/>
                    </a:lnTo>
                    <a:lnTo>
                      <a:pt x="116"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9" name="Freeform 218">
                <a:extLst>
                  <a:ext uri="{FF2B5EF4-FFF2-40B4-BE49-F238E27FC236}">
                    <a16:creationId xmlns:a16="http://schemas.microsoft.com/office/drawing/2014/main" id="{00000000-0008-0000-0300-0000DB000000}"/>
                  </a:ext>
                </a:extLst>
              </xdr:cNvPr>
              <xdr:cNvSpPr>
                <a:spLocks/>
              </xdr:cNvSpPr>
            </xdr:nvSpPr>
            <xdr:spPr bwMode="auto">
              <a:xfrm>
                <a:off x="3046413" y="318293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4"/>
                    </a:lnTo>
                    <a:lnTo>
                      <a:pt x="1" y="83"/>
                    </a:lnTo>
                    <a:lnTo>
                      <a:pt x="2" y="83"/>
                    </a:lnTo>
                    <a:lnTo>
                      <a:pt x="3" y="82"/>
                    </a:lnTo>
                    <a:lnTo>
                      <a:pt x="4" y="82"/>
                    </a:lnTo>
                    <a:lnTo>
                      <a:pt x="4" y="80"/>
                    </a:lnTo>
                    <a:lnTo>
                      <a:pt x="5" y="80"/>
                    </a:lnTo>
                    <a:lnTo>
                      <a:pt x="6" y="79"/>
                    </a:lnTo>
                    <a:lnTo>
                      <a:pt x="7" y="79"/>
                    </a:lnTo>
                    <a:lnTo>
                      <a:pt x="7" y="78"/>
                    </a:lnTo>
                    <a:lnTo>
                      <a:pt x="8" y="78"/>
                    </a:lnTo>
                    <a:lnTo>
                      <a:pt x="9" y="77"/>
                    </a:lnTo>
                    <a:lnTo>
                      <a:pt x="10" y="77"/>
                    </a:lnTo>
                    <a:lnTo>
                      <a:pt x="10" y="76"/>
                    </a:lnTo>
                    <a:lnTo>
                      <a:pt x="11" y="76"/>
                    </a:lnTo>
                    <a:lnTo>
                      <a:pt x="12" y="76"/>
                    </a:lnTo>
                    <a:lnTo>
                      <a:pt x="12" y="75"/>
                    </a:lnTo>
                    <a:lnTo>
                      <a:pt x="13" y="75"/>
                    </a:lnTo>
                    <a:lnTo>
                      <a:pt x="14" y="75"/>
                    </a:lnTo>
                    <a:lnTo>
                      <a:pt x="14" y="74"/>
                    </a:lnTo>
                    <a:lnTo>
                      <a:pt x="15" y="74"/>
                    </a:lnTo>
                    <a:lnTo>
                      <a:pt x="15" y="73"/>
                    </a:lnTo>
                    <a:lnTo>
                      <a:pt x="16" y="73"/>
                    </a:lnTo>
                    <a:lnTo>
                      <a:pt x="17" y="73"/>
                    </a:lnTo>
                    <a:lnTo>
                      <a:pt x="17" y="71"/>
                    </a:lnTo>
                    <a:lnTo>
                      <a:pt x="18" y="71"/>
                    </a:lnTo>
                    <a:lnTo>
                      <a:pt x="19" y="71"/>
                    </a:lnTo>
                    <a:lnTo>
                      <a:pt x="19" y="70"/>
                    </a:lnTo>
                    <a:lnTo>
                      <a:pt x="20" y="70"/>
                    </a:lnTo>
                    <a:lnTo>
                      <a:pt x="21" y="70"/>
                    </a:lnTo>
                    <a:lnTo>
                      <a:pt x="21" y="69"/>
                    </a:lnTo>
                    <a:lnTo>
                      <a:pt x="22" y="69"/>
                    </a:lnTo>
                    <a:lnTo>
                      <a:pt x="22" y="68"/>
                    </a:lnTo>
                    <a:lnTo>
                      <a:pt x="23" y="68"/>
                    </a:lnTo>
                    <a:lnTo>
                      <a:pt x="24" y="68"/>
                    </a:lnTo>
                    <a:lnTo>
                      <a:pt x="24" y="67"/>
                    </a:lnTo>
                    <a:lnTo>
                      <a:pt x="25" y="67"/>
                    </a:lnTo>
                    <a:lnTo>
                      <a:pt x="26" y="66"/>
                    </a:lnTo>
                    <a:lnTo>
                      <a:pt x="27" y="65"/>
                    </a:lnTo>
                    <a:lnTo>
                      <a:pt x="28" y="65"/>
                    </a:lnTo>
                    <a:lnTo>
                      <a:pt x="28" y="63"/>
                    </a:lnTo>
                    <a:lnTo>
                      <a:pt x="29" y="63"/>
                    </a:lnTo>
                    <a:lnTo>
                      <a:pt x="30" y="62"/>
                    </a:lnTo>
                    <a:lnTo>
                      <a:pt x="31" y="62"/>
                    </a:lnTo>
                    <a:lnTo>
                      <a:pt x="31" y="61"/>
                    </a:lnTo>
                    <a:lnTo>
                      <a:pt x="32" y="61"/>
                    </a:lnTo>
                    <a:lnTo>
                      <a:pt x="33" y="61"/>
                    </a:lnTo>
                    <a:lnTo>
                      <a:pt x="33" y="60"/>
                    </a:lnTo>
                    <a:lnTo>
                      <a:pt x="34" y="60"/>
                    </a:lnTo>
                    <a:lnTo>
                      <a:pt x="35" y="59"/>
                    </a:lnTo>
                    <a:lnTo>
                      <a:pt x="36" y="58"/>
                    </a:lnTo>
                    <a:lnTo>
                      <a:pt x="37" y="58"/>
                    </a:lnTo>
                    <a:lnTo>
                      <a:pt x="37" y="57"/>
                    </a:lnTo>
                    <a:lnTo>
                      <a:pt x="38" y="57"/>
                    </a:lnTo>
                    <a:lnTo>
                      <a:pt x="39" y="57"/>
                    </a:lnTo>
                    <a:lnTo>
                      <a:pt x="39" y="56"/>
                    </a:lnTo>
                    <a:lnTo>
                      <a:pt x="40" y="56"/>
                    </a:lnTo>
                    <a:lnTo>
                      <a:pt x="40" y="54"/>
                    </a:lnTo>
                    <a:lnTo>
                      <a:pt x="41" y="54"/>
                    </a:lnTo>
                    <a:lnTo>
                      <a:pt x="42" y="54"/>
                    </a:lnTo>
                    <a:lnTo>
                      <a:pt x="42" y="53"/>
                    </a:lnTo>
                    <a:lnTo>
                      <a:pt x="43" y="53"/>
                    </a:lnTo>
                    <a:lnTo>
                      <a:pt x="43" y="52"/>
                    </a:lnTo>
                    <a:lnTo>
                      <a:pt x="44" y="52"/>
                    </a:lnTo>
                    <a:lnTo>
                      <a:pt x="45" y="52"/>
                    </a:lnTo>
                    <a:lnTo>
                      <a:pt x="45" y="51"/>
                    </a:lnTo>
                    <a:lnTo>
                      <a:pt x="46" y="51"/>
                    </a:lnTo>
                    <a:lnTo>
                      <a:pt x="47" y="51"/>
                    </a:lnTo>
                    <a:lnTo>
                      <a:pt x="47" y="50"/>
                    </a:lnTo>
                    <a:lnTo>
                      <a:pt x="48" y="50"/>
                    </a:lnTo>
                    <a:lnTo>
                      <a:pt x="49" y="49"/>
                    </a:lnTo>
                    <a:lnTo>
                      <a:pt x="50" y="49"/>
                    </a:lnTo>
                    <a:lnTo>
                      <a:pt x="50" y="48"/>
                    </a:lnTo>
                    <a:lnTo>
                      <a:pt x="51" y="48"/>
                    </a:lnTo>
                    <a:lnTo>
                      <a:pt x="52" y="47"/>
                    </a:lnTo>
                    <a:lnTo>
                      <a:pt x="53" y="47"/>
                    </a:lnTo>
                    <a:lnTo>
                      <a:pt x="54" y="45"/>
                    </a:lnTo>
                    <a:lnTo>
                      <a:pt x="55" y="45"/>
                    </a:lnTo>
                    <a:lnTo>
                      <a:pt x="56" y="44"/>
                    </a:lnTo>
                    <a:lnTo>
                      <a:pt x="57" y="44"/>
                    </a:lnTo>
                    <a:lnTo>
                      <a:pt x="57" y="43"/>
                    </a:lnTo>
                    <a:lnTo>
                      <a:pt x="58" y="43"/>
                    </a:lnTo>
                    <a:lnTo>
                      <a:pt x="59" y="42"/>
                    </a:lnTo>
                    <a:lnTo>
                      <a:pt x="60" y="41"/>
                    </a:lnTo>
                    <a:lnTo>
                      <a:pt x="61" y="41"/>
                    </a:lnTo>
                    <a:lnTo>
                      <a:pt x="62" y="40"/>
                    </a:lnTo>
                    <a:lnTo>
                      <a:pt x="63" y="40"/>
                    </a:lnTo>
                    <a:lnTo>
                      <a:pt x="63" y="39"/>
                    </a:lnTo>
                    <a:lnTo>
                      <a:pt x="64" y="39"/>
                    </a:lnTo>
                    <a:lnTo>
                      <a:pt x="65" y="38"/>
                    </a:lnTo>
                    <a:lnTo>
                      <a:pt x="66" y="38"/>
                    </a:lnTo>
                    <a:lnTo>
                      <a:pt x="66" y="36"/>
                    </a:lnTo>
                    <a:lnTo>
                      <a:pt x="67" y="36"/>
                    </a:lnTo>
                    <a:lnTo>
                      <a:pt x="68" y="36"/>
                    </a:lnTo>
                    <a:lnTo>
                      <a:pt x="68" y="35"/>
                    </a:lnTo>
                    <a:lnTo>
                      <a:pt x="69" y="35"/>
                    </a:lnTo>
                    <a:lnTo>
                      <a:pt x="70" y="35"/>
                    </a:lnTo>
                    <a:lnTo>
                      <a:pt x="70" y="34"/>
                    </a:lnTo>
                    <a:lnTo>
                      <a:pt x="71" y="34"/>
                    </a:lnTo>
                    <a:lnTo>
                      <a:pt x="71" y="33"/>
                    </a:lnTo>
                    <a:lnTo>
                      <a:pt x="72" y="33"/>
                    </a:lnTo>
                    <a:lnTo>
                      <a:pt x="73" y="33"/>
                    </a:lnTo>
                    <a:lnTo>
                      <a:pt x="73" y="32"/>
                    </a:lnTo>
                    <a:lnTo>
                      <a:pt x="74" y="32"/>
                    </a:lnTo>
                    <a:lnTo>
                      <a:pt x="75" y="32"/>
                    </a:lnTo>
                    <a:lnTo>
                      <a:pt x="75" y="31"/>
                    </a:lnTo>
                    <a:lnTo>
                      <a:pt x="76" y="31"/>
                    </a:lnTo>
                    <a:lnTo>
                      <a:pt x="76" y="30"/>
                    </a:lnTo>
                    <a:lnTo>
                      <a:pt x="77" y="30"/>
                    </a:lnTo>
                    <a:lnTo>
                      <a:pt x="78" y="29"/>
                    </a:lnTo>
                    <a:lnTo>
                      <a:pt x="79" y="29"/>
                    </a:lnTo>
                    <a:lnTo>
                      <a:pt x="79" y="27"/>
                    </a:lnTo>
                    <a:lnTo>
                      <a:pt x="80" y="27"/>
                    </a:lnTo>
                    <a:lnTo>
                      <a:pt x="81" y="26"/>
                    </a:lnTo>
                    <a:lnTo>
                      <a:pt x="82" y="26"/>
                    </a:lnTo>
                    <a:lnTo>
                      <a:pt x="82" y="25"/>
                    </a:lnTo>
                    <a:lnTo>
                      <a:pt x="83" y="25"/>
                    </a:lnTo>
                    <a:lnTo>
                      <a:pt x="84" y="25"/>
                    </a:lnTo>
                    <a:lnTo>
                      <a:pt x="84" y="24"/>
                    </a:lnTo>
                    <a:lnTo>
                      <a:pt x="85" y="24"/>
                    </a:lnTo>
                    <a:lnTo>
                      <a:pt x="85" y="23"/>
                    </a:lnTo>
                    <a:lnTo>
                      <a:pt x="86" y="23"/>
                    </a:lnTo>
                    <a:lnTo>
                      <a:pt x="87" y="23"/>
                    </a:lnTo>
                    <a:lnTo>
                      <a:pt x="87" y="22"/>
                    </a:lnTo>
                    <a:lnTo>
                      <a:pt x="88" y="22"/>
                    </a:lnTo>
                    <a:lnTo>
                      <a:pt x="88" y="21"/>
                    </a:lnTo>
                    <a:lnTo>
                      <a:pt x="89" y="21"/>
                    </a:lnTo>
                    <a:lnTo>
                      <a:pt x="90" y="21"/>
                    </a:lnTo>
                    <a:lnTo>
                      <a:pt x="90" y="20"/>
                    </a:lnTo>
                    <a:lnTo>
                      <a:pt x="91" y="20"/>
                    </a:lnTo>
                    <a:lnTo>
                      <a:pt x="91" y="18"/>
                    </a:lnTo>
                    <a:lnTo>
                      <a:pt x="92" y="18"/>
                    </a:lnTo>
                    <a:lnTo>
                      <a:pt x="93" y="17"/>
                    </a:lnTo>
                    <a:lnTo>
                      <a:pt x="94" y="17"/>
                    </a:lnTo>
                    <a:lnTo>
                      <a:pt x="95" y="16"/>
                    </a:lnTo>
                    <a:lnTo>
                      <a:pt x="96" y="16"/>
                    </a:lnTo>
                    <a:lnTo>
                      <a:pt x="96" y="15"/>
                    </a:lnTo>
                    <a:lnTo>
                      <a:pt x="97" y="15"/>
                    </a:lnTo>
                    <a:lnTo>
                      <a:pt x="98" y="15"/>
                    </a:lnTo>
                    <a:lnTo>
                      <a:pt x="98" y="14"/>
                    </a:lnTo>
                    <a:lnTo>
                      <a:pt x="99" y="14"/>
                    </a:lnTo>
                    <a:lnTo>
                      <a:pt x="99" y="13"/>
                    </a:lnTo>
                    <a:lnTo>
                      <a:pt x="100" y="13"/>
                    </a:lnTo>
                    <a:lnTo>
                      <a:pt x="101" y="13"/>
                    </a:lnTo>
                    <a:lnTo>
                      <a:pt x="101" y="12"/>
                    </a:lnTo>
                    <a:lnTo>
                      <a:pt x="102" y="12"/>
                    </a:lnTo>
                    <a:lnTo>
                      <a:pt x="103" y="12"/>
                    </a:lnTo>
                    <a:lnTo>
                      <a:pt x="103" y="11"/>
                    </a:lnTo>
                    <a:lnTo>
                      <a:pt x="104" y="11"/>
                    </a:lnTo>
                    <a:lnTo>
                      <a:pt x="105" y="9"/>
                    </a:lnTo>
                    <a:lnTo>
                      <a:pt x="106" y="8"/>
                    </a:lnTo>
                    <a:lnTo>
                      <a:pt x="107" y="8"/>
                    </a:lnTo>
                    <a:lnTo>
                      <a:pt x="107" y="7"/>
                    </a:lnTo>
                    <a:lnTo>
                      <a:pt x="108" y="7"/>
                    </a:lnTo>
                    <a:lnTo>
                      <a:pt x="109" y="6"/>
                    </a:lnTo>
                    <a:lnTo>
                      <a:pt x="110" y="6"/>
                    </a:lnTo>
                    <a:lnTo>
                      <a:pt x="110" y="5"/>
                    </a:lnTo>
                    <a:lnTo>
                      <a:pt x="111" y="5"/>
                    </a:lnTo>
                    <a:lnTo>
                      <a:pt x="112" y="5"/>
                    </a:lnTo>
                    <a:lnTo>
                      <a:pt x="112" y="4"/>
                    </a:lnTo>
                    <a:lnTo>
                      <a:pt x="113" y="4"/>
                    </a:lnTo>
                    <a:lnTo>
                      <a:pt x="113" y="3"/>
                    </a:lnTo>
                    <a:lnTo>
                      <a:pt x="114" y="3"/>
                    </a:lnTo>
                    <a:lnTo>
                      <a:pt x="115" y="3"/>
                    </a:lnTo>
                    <a:lnTo>
                      <a:pt x="115" y="2"/>
                    </a:lnTo>
                    <a:lnTo>
                      <a:pt x="116" y="2"/>
                    </a:lnTo>
                    <a:lnTo>
                      <a:pt x="117" y="2"/>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0" name="Freeform 219">
                <a:extLst>
                  <a:ext uri="{FF2B5EF4-FFF2-40B4-BE49-F238E27FC236}">
                    <a16:creationId xmlns:a16="http://schemas.microsoft.com/office/drawing/2014/main" id="{00000000-0008-0000-0300-0000DC000000}"/>
                  </a:ext>
                </a:extLst>
              </xdr:cNvPr>
              <xdr:cNvSpPr>
                <a:spLocks/>
              </xdr:cNvSpPr>
            </xdr:nvSpPr>
            <xdr:spPr bwMode="auto">
              <a:xfrm>
                <a:off x="3232150" y="3051176"/>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3"/>
                    </a:lnTo>
                    <a:lnTo>
                      <a:pt x="1" y="83"/>
                    </a:lnTo>
                    <a:lnTo>
                      <a:pt x="2" y="83"/>
                    </a:lnTo>
                    <a:lnTo>
                      <a:pt x="2" y="82"/>
                    </a:lnTo>
                    <a:lnTo>
                      <a:pt x="3" y="82"/>
                    </a:lnTo>
                    <a:lnTo>
                      <a:pt x="3" y="81"/>
                    </a:lnTo>
                    <a:lnTo>
                      <a:pt x="4" y="81"/>
                    </a:lnTo>
                    <a:lnTo>
                      <a:pt x="5" y="80"/>
                    </a:lnTo>
                    <a:lnTo>
                      <a:pt x="6" y="80"/>
                    </a:lnTo>
                    <a:lnTo>
                      <a:pt x="6" y="79"/>
                    </a:lnTo>
                    <a:lnTo>
                      <a:pt x="7" y="79"/>
                    </a:lnTo>
                    <a:lnTo>
                      <a:pt x="8" y="78"/>
                    </a:lnTo>
                    <a:lnTo>
                      <a:pt x="9" y="78"/>
                    </a:lnTo>
                    <a:lnTo>
                      <a:pt x="9" y="77"/>
                    </a:lnTo>
                    <a:lnTo>
                      <a:pt x="10" y="77"/>
                    </a:lnTo>
                    <a:lnTo>
                      <a:pt x="11" y="76"/>
                    </a:lnTo>
                    <a:lnTo>
                      <a:pt x="12" y="76"/>
                    </a:lnTo>
                    <a:lnTo>
                      <a:pt x="12" y="74"/>
                    </a:lnTo>
                    <a:lnTo>
                      <a:pt x="13" y="74"/>
                    </a:lnTo>
                    <a:lnTo>
                      <a:pt x="14" y="74"/>
                    </a:lnTo>
                    <a:lnTo>
                      <a:pt x="14" y="73"/>
                    </a:lnTo>
                    <a:lnTo>
                      <a:pt x="15" y="73"/>
                    </a:lnTo>
                    <a:lnTo>
                      <a:pt x="15" y="72"/>
                    </a:lnTo>
                    <a:lnTo>
                      <a:pt x="16" y="72"/>
                    </a:lnTo>
                    <a:lnTo>
                      <a:pt x="17" y="71"/>
                    </a:lnTo>
                    <a:lnTo>
                      <a:pt x="18" y="71"/>
                    </a:lnTo>
                    <a:lnTo>
                      <a:pt x="18" y="70"/>
                    </a:lnTo>
                    <a:lnTo>
                      <a:pt x="19" y="70"/>
                    </a:lnTo>
                    <a:lnTo>
                      <a:pt x="19" y="69"/>
                    </a:lnTo>
                    <a:lnTo>
                      <a:pt x="20" y="69"/>
                    </a:lnTo>
                    <a:lnTo>
                      <a:pt x="21" y="69"/>
                    </a:lnTo>
                    <a:lnTo>
                      <a:pt x="21" y="68"/>
                    </a:lnTo>
                    <a:lnTo>
                      <a:pt x="22" y="68"/>
                    </a:lnTo>
                    <a:lnTo>
                      <a:pt x="22" y="66"/>
                    </a:lnTo>
                    <a:lnTo>
                      <a:pt x="23" y="66"/>
                    </a:lnTo>
                    <a:lnTo>
                      <a:pt x="24" y="66"/>
                    </a:lnTo>
                    <a:lnTo>
                      <a:pt x="24" y="65"/>
                    </a:lnTo>
                    <a:lnTo>
                      <a:pt x="25" y="65"/>
                    </a:lnTo>
                    <a:lnTo>
                      <a:pt x="26" y="65"/>
                    </a:lnTo>
                    <a:lnTo>
                      <a:pt x="26" y="64"/>
                    </a:lnTo>
                    <a:lnTo>
                      <a:pt x="27" y="64"/>
                    </a:lnTo>
                    <a:lnTo>
                      <a:pt x="28" y="63"/>
                    </a:lnTo>
                    <a:lnTo>
                      <a:pt x="29" y="63"/>
                    </a:lnTo>
                    <a:lnTo>
                      <a:pt x="29" y="62"/>
                    </a:lnTo>
                    <a:lnTo>
                      <a:pt x="30" y="62"/>
                    </a:lnTo>
                    <a:lnTo>
                      <a:pt x="30" y="61"/>
                    </a:lnTo>
                    <a:lnTo>
                      <a:pt x="31" y="61"/>
                    </a:lnTo>
                    <a:lnTo>
                      <a:pt x="32" y="61"/>
                    </a:lnTo>
                    <a:lnTo>
                      <a:pt x="32" y="60"/>
                    </a:lnTo>
                    <a:lnTo>
                      <a:pt x="33" y="60"/>
                    </a:lnTo>
                    <a:lnTo>
                      <a:pt x="33" y="59"/>
                    </a:lnTo>
                    <a:lnTo>
                      <a:pt x="34" y="59"/>
                    </a:lnTo>
                    <a:lnTo>
                      <a:pt x="35" y="59"/>
                    </a:lnTo>
                    <a:lnTo>
                      <a:pt x="35" y="57"/>
                    </a:lnTo>
                    <a:lnTo>
                      <a:pt x="36" y="57"/>
                    </a:lnTo>
                    <a:lnTo>
                      <a:pt x="36" y="56"/>
                    </a:lnTo>
                    <a:lnTo>
                      <a:pt x="37" y="56"/>
                    </a:lnTo>
                    <a:lnTo>
                      <a:pt x="38" y="56"/>
                    </a:lnTo>
                    <a:lnTo>
                      <a:pt x="38" y="55"/>
                    </a:lnTo>
                    <a:lnTo>
                      <a:pt x="39" y="55"/>
                    </a:lnTo>
                    <a:lnTo>
                      <a:pt x="40" y="55"/>
                    </a:lnTo>
                    <a:lnTo>
                      <a:pt x="40" y="54"/>
                    </a:lnTo>
                    <a:lnTo>
                      <a:pt x="41" y="54"/>
                    </a:lnTo>
                    <a:lnTo>
                      <a:pt x="42" y="54"/>
                    </a:lnTo>
                    <a:lnTo>
                      <a:pt x="42" y="53"/>
                    </a:lnTo>
                    <a:lnTo>
                      <a:pt x="43" y="53"/>
                    </a:lnTo>
                    <a:lnTo>
                      <a:pt x="43" y="52"/>
                    </a:lnTo>
                    <a:lnTo>
                      <a:pt x="44" y="52"/>
                    </a:lnTo>
                    <a:lnTo>
                      <a:pt x="44" y="51"/>
                    </a:lnTo>
                    <a:lnTo>
                      <a:pt x="45" y="51"/>
                    </a:lnTo>
                    <a:lnTo>
                      <a:pt x="46" y="51"/>
                    </a:lnTo>
                    <a:lnTo>
                      <a:pt x="46" y="50"/>
                    </a:lnTo>
                    <a:lnTo>
                      <a:pt x="47" y="50"/>
                    </a:lnTo>
                    <a:lnTo>
                      <a:pt x="47" y="48"/>
                    </a:lnTo>
                    <a:lnTo>
                      <a:pt x="48" y="48"/>
                    </a:lnTo>
                    <a:lnTo>
                      <a:pt x="49" y="48"/>
                    </a:lnTo>
                    <a:lnTo>
                      <a:pt x="49" y="47"/>
                    </a:lnTo>
                    <a:lnTo>
                      <a:pt x="50" y="47"/>
                    </a:lnTo>
                    <a:lnTo>
                      <a:pt x="51" y="46"/>
                    </a:lnTo>
                    <a:lnTo>
                      <a:pt x="52" y="46"/>
                    </a:lnTo>
                    <a:lnTo>
                      <a:pt x="52" y="45"/>
                    </a:lnTo>
                    <a:lnTo>
                      <a:pt x="53" y="45"/>
                    </a:lnTo>
                    <a:lnTo>
                      <a:pt x="54" y="45"/>
                    </a:lnTo>
                    <a:lnTo>
                      <a:pt x="54" y="44"/>
                    </a:lnTo>
                    <a:lnTo>
                      <a:pt x="55" y="44"/>
                    </a:lnTo>
                    <a:lnTo>
                      <a:pt x="56" y="44"/>
                    </a:lnTo>
                    <a:lnTo>
                      <a:pt x="56" y="43"/>
                    </a:lnTo>
                    <a:lnTo>
                      <a:pt x="57" y="43"/>
                    </a:lnTo>
                    <a:lnTo>
                      <a:pt x="57" y="42"/>
                    </a:lnTo>
                    <a:lnTo>
                      <a:pt x="58" y="42"/>
                    </a:lnTo>
                    <a:lnTo>
                      <a:pt x="59" y="42"/>
                    </a:lnTo>
                    <a:lnTo>
                      <a:pt x="59" y="41"/>
                    </a:lnTo>
                    <a:lnTo>
                      <a:pt x="60" y="41"/>
                    </a:lnTo>
                    <a:lnTo>
                      <a:pt x="61" y="41"/>
                    </a:lnTo>
                    <a:lnTo>
                      <a:pt x="61" y="39"/>
                    </a:lnTo>
                    <a:lnTo>
                      <a:pt x="62" y="39"/>
                    </a:lnTo>
                    <a:lnTo>
                      <a:pt x="63" y="39"/>
                    </a:lnTo>
                    <a:lnTo>
                      <a:pt x="63" y="38"/>
                    </a:lnTo>
                    <a:lnTo>
                      <a:pt x="64" y="38"/>
                    </a:lnTo>
                    <a:lnTo>
                      <a:pt x="64" y="37"/>
                    </a:lnTo>
                    <a:lnTo>
                      <a:pt x="65" y="37"/>
                    </a:lnTo>
                    <a:lnTo>
                      <a:pt x="66" y="37"/>
                    </a:lnTo>
                    <a:lnTo>
                      <a:pt x="66" y="36"/>
                    </a:lnTo>
                    <a:lnTo>
                      <a:pt x="67" y="36"/>
                    </a:lnTo>
                    <a:lnTo>
                      <a:pt x="67" y="35"/>
                    </a:lnTo>
                    <a:lnTo>
                      <a:pt x="68" y="35"/>
                    </a:lnTo>
                    <a:lnTo>
                      <a:pt x="69" y="35"/>
                    </a:lnTo>
                    <a:lnTo>
                      <a:pt x="69" y="34"/>
                    </a:lnTo>
                    <a:lnTo>
                      <a:pt x="70" y="34"/>
                    </a:lnTo>
                    <a:lnTo>
                      <a:pt x="70" y="33"/>
                    </a:lnTo>
                    <a:lnTo>
                      <a:pt x="71" y="33"/>
                    </a:lnTo>
                    <a:lnTo>
                      <a:pt x="72" y="32"/>
                    </a:lnTo>
                    <a:lnTo>
                      <a:pt x="73" y="32"/>
                    </a:lnTo>
                    <a:lnTo>
                      <a:pt x="74" y="30"/>
                    </a:lnTo>
                    <a:lnTo>
                      <a:pt x="75" y="30"/>
                    </a:lnTo>
                    <a:lnTo>
                      <a:pt x="75" y="29"/>
                    </a:lnTo>
                    <a:lnTo>
                      <a:pt x="76" y="29"/>
                    </a:lnTo>
                    <a:lnTo>
                      <a:pt x="77" y="29"/>
                    </a:lnTo>
                    <a:lnTo>
                      <a:pt x="77" y="28"/>
                    </a:lnTo>
                    <a:lnTo>
                      <a:pt x="78" y="28"/>
                    </a:lnTo>
                    <a:lnTo>
                      <a:pt x="78" y="27"/>
                    </a:lnTo>
                    <a:lnTo>
                      <a:pt x="79" y="27"/>
                    </a:lnTo>
                    <a:lnTo>
                      <a:pt x="80" y="27"/>
                    </a:lnTo>
                    <a:lnTo>
                      <a:pt x="80" y="26"/>
                    </a:lnTo>
                    <a:lnTo>
                      <a:pt x="81" y="26"/>
                    </a:lnTo>
                    <a:lnTo>
                      <a:pt x="82" y="26"/>
                    </a:lnTo>
                    <a:lnTo>
                      <a:pt x="82" y="25"/>
                    </a:lnTo>
                    <a:lnTo>
                      <a:pt x="83" y="25"/>
                    </a:lnTo>
                    <a:lnTo>
                      <a:pt x="84" y="25"/>
                    </a:lnTo>
                    <a:lnTo>
                      <a:pt x="84" y="24"/>
                    </a:lnTo>
                    <a:lnTo>
                      <a:pt x="85" y="24"/>
                    </a:lnTo>
                    <a:lnTo>
                      <a:pt x="85" y="23"/>
                    </a:lnTo>
                    <a:lnTo>
                      <a:pt x="86" y="23"/>
                    </a:lnTo>
                    <a:lnTo>
                      <a:pt x="87" y="21"/>
                    </a:lnTo>
                    <a:lnTo>
                      <a:pt x="88" y="21"/>
                    </a:lnTo>
                    <a:lnTo>
                      <a:pt x="88" y="20"/>
                    </a:lnTo>
                    <a:lnTo>
                      <a:pt x="89" y="20"/>
                    </a:lnTo>
                    <a:lnTo>
                      <a:pt x="89" y="19"/>
                    </a:lnTo>
                    <a:lnTo>
                      <a:pt x="90" y="19"/>
                    </a:lnTo>
                    <a:lnTo>
                      <a:pt x="91" y="19"/>
                    </a:lnTo>
                    <a:lnTo>
                      <a:pt x="91" y="18"/>
                    </a:lnTo>
                    <a:lnTo>
                      <a:pt x="92" y="18"/>
                    </a:lnTo>
                    <a:lnTo>
                      <a:pt x="93" y="18"/>
                    </a:lnTo>
                    <a:lnTo>
                      <a:pt x="93" y="17"/>
                    </a:lnTo>
                    <a:lnTo>
                      <a:pt x="94" y="17"/>
                    </a:lnTo>
                    <a:lnTo>
                      <a:pt x="94" y="16"/>
                    </a:lnTo>
                    <a:lnTo>
                      <a:pt x="95" y="16"/>
                    </a:lnTo>
                    <a:lnTo>
                      <a:pt x="96" y="15"/>
                    </a:lnTo>
                    <a:lnTo>
                      <a:pt x="97" y="15"/>
                    </a:lnTo>
                    <a:lnTo>
                      <a:pt x="97" y="14"/>
                    </a:lnTo>
                    <a:lnTo>
                      <a:pt x="98" y="14"/>
                    </a:lnTo>
                    <a:lnTo>
                      <a:pt x="99" y="14"/>
                    </a:lnTo>
                    <a:lnTo>
                      <a:pt x="99" y="12"/>
                    </a:lnTo>
                    <a:lnTo>
                      <a:pt x="100" y="12"/>
                    </a:lnTo>
                    <a:lnTo>
                      <a:pt x="101" y="11"/>
                    </a:lnTo>
                    <a:lnTo>
                      <a:pt x="102" y="11"/>
                    </a:lnTo>
                    <a:lnTo>
                      <a:pt x="102" y="10"/>
                    </a:lnTo>
                    <a:lnTo>
                      <a:pt x="103" y="10"/>
                    </a:lnTo>
                    <a:lnTo>
                      <a:pt x="104" y="9"/>
                    </a:lnTo>
                    <a:lnTo>
                      <a:pt x="105" y="9"/>
                    </a:lnTo>
                    <a:lnTo>
                      <a:pt x="105" y="8"/>
                    </a:lnTo>
                    <a:lnTo>
                      <a:pt x="106" y="8"/>
                    </a:lnTo>
                    <a:lnTo>
                      <a:pt x="107" y="7"/>
                    </a:lnTo>
                    <a:lnTo>
                      <a:pt x="108" y="7"/>
                    </a:lnTo>
                    <a:lnTo>
                      <a:pt x="109" y="7"/>
                    </a:lnTo>
                    <a:lnTo>
                      <a:pt x="109" y="6"/>
                    </a:lnTo>
                    <a:lnTo>
                      <a:pt x="110" y="6"/>
                    </a:lnTo>
                    <a:lnTo>
                      <a:pt x="111" y="6"/>
                    </a:lnTo>
                    <a:lnTo>
                      <a:pt x="111" y="5"/>
                    </a:lnTo>
                    <a:lnTo>
                      <a:pt x="112" y="5"/>
                    </a:lnTo>
                    <a:lnTo>
                      <a:pt x="112" y="3"/>
                    </a:lnTo>
                    <a:lnTo>
                      <a:pt x="113" y="3"/>
                    </a:lnTo>
                    <a:lnTo>
                      <a:pt x="114" y="2"/>
                    </a:lnTo>
                    <a:lnTo>
                      <a:pt x="115" y="2"/>
                    </a:lnTo>
                    <a:lnTo>
                      <a:pt x="116" y="2"/>
                    </a:lnTo>
                    <a:lnTo>
                      <a:pt x="116" y="1"/>
                    </a:lnTo>
                    <a:lnTo>
                      <a:pt x="117"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1" name="Freeform 220">
                <a:extLst>
                  <a:ext uri="{FF2B5EF4-FFF2-40B4-BE49-F238E27FC236}">
                    <a16:creationId xmlns:a16="http://schemas.microsoft.com/office/drawing/2014/main" id="{00000000-0008-0000-0300-0000DD000000}"/>
                  </a:ext>
                </a:extLst>
              </xdr:cNvPr>
              <xdr:cNvSpPr>
                <a:spLocks/>
              </xdr:cNvSpPr>
            </xdr:nvSpPr>
            <xdr:spPr bwMode="auto">
              <a:xfrm>
                <a:off x="3417888" y="29210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2" y="82"/>
                    </a:lnTo>
                    <a:lnTo>
                      <a:pt x="2" y="81"/>
                    </a:lnTo>
                    <a:lnTo>
                      <a:pt x="3" y="81"/>
                    </a:lnTo>
                    <a:lnTo>
                      <a:pt x="3" y="80"/>
                    </a:lnTo>
                    <a:lnTo>
                      <a:pt x="4" y="80"/>
                    </a:lnTo>
                    <a:lnTo>
                      <a:pt x="5" y="80"/>
                    </a:lnTo>
                    <a:lnTo>
                      <a:pt x="5" y="79"/>
                    </a:lnTo>
                    <a:lnTo>
                      <a:pt x="6" y="79"/>
                    </a:lnTo>
                    <a:lnTo>
                      <a:pt x="7" y="79"/>
                    </a:lnTo>
                    <a:lnTo>
                      <a:pt x="7" y="78"/>
                    </a:lnTo>
                    <a:lnTo>
                      <a:pt x="8" y="78"/>
                    </a:lnTo>
                    <a:lnTo>
                      <a:pt x="9" y="78"/>
                    </a:lnTo>
                    <a:lnTo>
                      <a:pt x="9" y="76"/>
                    </a:lnTo>
                    <a:lnTo>
                      <a:pt x="10" y="76"/>
                    </a:lnTo>
                    <a:lnTo>
                      <a:pt x="10" y="75"/>
                    </a:lnTo>
                    <a:lnTo>
                      <a:pt x="11" y="75"/>
                    </a:lnTo>
                    <a:lnTo>
                      <a:pt x="12" y="75"/>
                    </a:lnTo>
                    <a:lnTo>
                      <a:pt x="12" y="74"/>
                    </a:lnTo>
                    <a:lnTo>
                      <a:pt x="13" y="74"/>
                    </a:lnTo>
                    <a:lnTo>
                      <a:pt x="14" y="74"/>
                    </a:lnTo>
                    <a:lnTo>
                      <a:pt x="14" y="73"/>
                    </a:lnTo>
                    <a:lnTo>
                      <a:pt x="15" y="73"/>
                    </a:lnTo>
                    <a:lnTo>
                      <a:pt x="16" y="72"/>
                    </a:lnTo>
                    <a:lnTo>
                      <a:pt x="17" y="72"/>
                    </a:lnTo>
                    <a:lnTo>
                      <a:pt x="17" y="71"/>
                    </a:lnTo>
                    <a:lnTo>
                      <a:pt x="18" y="71"/>
                    </a:lnTo>
                    <a:lnTo>
                      <a:pt x="19" y="70"/>
                    </a:lnTo>
                    <a:lnTo>
                      <a:pt x="20" y="70"/>
                    </a:lnTo>
                    <a:lnTo>
                      <a:pt x="20" y="68"/>
                    </a:lnTo>
                    <a:lnTo>
                      <a:pt x="21" y="68"/>
                    </a:lnTo>
                    <a:lnTo>
                      <a:pt x="22" y="67"/>
                    </a:lnTo>
                    <a:lnTo>
                      <a:pt x="23" y="67"/>
                    </a:lnTo>
                    <a:lnTo>
                      <a:pt x="23" y="66"/>
                    </a:lnTo>
                    <a:lnTo>
                      <a:pt x="24" y="66"/>
                    </a:lnTo>
                    <a:lnTo>
                      <a:pt x="25" y="66"/>
                    </a:lnTo>
                    <a:lnTo>
                      <a:pt x="25" y="65"/>
                    </a:lnTo>
                    <a:lnTo>
                      <a:pt x="26" y="65"/>
                    </a:lnTo>
                    <a:lnTo>
                      <a:pt x="26" y="64"/>
                    </a:lnTo>
                    <a:lnTo>
                      <a:pt x="27" y="64"/>
                    </a:lnTo>
                    <a:lnTo>
                      <a:pt x="28" y="64"/>
                    </a:lnTo>
                    <a:lnTo>
                      <a:pt x="28" y="63"/>
                    </a:lnTo>
                    <a:lnTo>
                      <a:pt x="29" y="63"/>
                    </a:lnTo>
                    <a:lnTo>
                      <a:pt x="30" y="63"/>
                    </a:lnTo>
                    <a:lnTo>
                      <a:pt x="30" y="62"/>
                    </a:lnTo>
                    <a:lnTo>
                      <a:pt x="31" y="62"/>
                    </a:lnTo>
                    <a:lnTo>
                      <a:pt x="31" y="61"/>
                    </a:lnTo>
                    <a:lnTo>
                      <a:pt x="32" y="61"/>
                    </a:lnTo>
                    <a:lnTo>
                      <a:pt x="33" y="61"/>
                    </a:lnTo>
                    <a:lnTo>
                      <a:pt x="33" y="59"/>
                    </a:lnTo>
                    <a:lnTo>
                      <a:pt x="34" y="59"/>
                    </a:lnTo>
                    <a:lnTo>
                      <a:pt x="35" y="58"/>
                    </a:lnTo>
                    <a:lnTo>
                      <a:pt x="36" y="58"/>
                    </a:lnTo>
                    <a:lnTo>
                      <a:pt x="36" y="57"/>
                    </a:lnTo>
                    <a:lnTo>
                      <a:pt x="37" y="57"/>
                    </a:lnTo>
                    <a:lnTo>
                      <a:pt x="38" y="57"/>
                    </a:lnTo>
                    <a:lnTo>
                      <a:pt x="38" y="56"/>
                    </a:lnTo>
                    <a:lnTo>
                      <a:pt x="39" y="56"/>
                    </a:lnTo>
                    <a:lnTo>
                      <a:pt x="39" y="55"/>
                    </a:lnTo>
                    <a:lnTo>
                      <a:pt x="40" y="55"/>
                    </a:lnTo>
                    <a:lnTo>
                      <a:pt x="41" y="55"/>
                    </a:lnTo>
                    <a:lnTo>
                      <a:pt x="41" y="54"/>
                    </a:lnTo>
                    <a:lnTo>
                      <a:pt x="42" y="54"/>
                    </a:lnTo>
                    <a:lnTo>
                      <a:pt x="42" y="53"/>
                    </a:lnTo>
                    <a:lnTo>
                      <a:pt x="43" y="53"/>
                    </a:lnTo>
                    <a:lnTo>
                      <a:pt x="44" y="53"/>
                    </a:lnTo>
                    <a:lnTo>
                      <a:pt x="44" y="52"/>
                    </a:lnTo>
                    <a:lnTo>
                      <a:pt x="45" y="52"/>
                    </a:lnTo>
                    <a:lnTo>
                      <a:pt x="45" y="50"/>
                    </a:lnTo>
                    <a:lnTo>
                      <a:pt x="46" y="50"/>
                    </a:lnTo>
                    <a:lnTo>
                      <a:pt x="47" y="50"/>
                    </a:lnTo>
                    <a:lnTo>
                      <a:pt x="47" y="49"/>
                    </a:lnTo>
                    <a:lnTo>
                      <a:pt x="48" y="49"/>
                    </a:lnTo>
                    <a:lnTo>
                      <a:pt x="48" y="48"/>
                    </a:lnTo>
                    <a:lnTo>
                      <a:pt x="49" y="48"/>
                    </a:lnTo>
                    <a:lnTo>
                      <a:pt x="50" y="48"/>
                    </a:lnTo>
                    <a:lnTo>
                      <a:pt x="50" y="47"/>
                    </a:lnTo>
                    <a:lnTo>
                      <a:pt x="51" y="47"/>
                    </a:lnTo>
                    <a:lnTo>
                      <a:pt x="51" y="46"/>
                    </a:lnTo>
                    <a:lnTo>
                      <a:pt x="52" y="46"/>
                    </a:lnTo>
                    <a:lnTo>
                      <a:pt x="52" y="45"/>
                    </a:lnTo>
                    <a:lnTo>
                      <a:pt x="53" y="45"/>
                    </a:lnTo>
                    <a:lnTo>
                      <a:pt x="54" y="45"/>
                    </a:lnTo>
                    <a:lnTo>
                      <a:pt x="54" y="44"/>
                    </a:lnTo>
                    <a:lnTo>
                      <a:pt x="55" y="44"/>
                    </a:lnTo>
                    <a:lnTo>
                      <a:pt x="56" y="44"/>
                    </a:lnTo>
                    <a:lnTo>
                      <a:pt x="56" y="43"/>
                    </a:lnTo>
                    <a:lnTo>
                      <a:pt x="57" y="43"/>
                    </a:lnTo>
                    <a:lnTo>
                      <a:pt x="58" y="43"/>
                    </a:lnTo>
                    <a:lnTo>
                      <a:pt x="58" y="41"/>
                    </a:lnTo>
                    <a:lnTo>
                      <a:pt x="59" y="41"/>
                    </a:lnTo>
                    <a:lnTo>
                      <a:pt x="59" y="40"/>
                    </a:lnTo>
                    <a:lnTo>
                      <a:pt x="60" y="40"/>
                    </a:lnTo>
                    <a:lnTo>
                      <a:pt x="61" y="40"/>
                    </a:lnTo>
                    <a:lnTo>
                      <a:pt x="61" y="39"/>
                    </a:lnTo>
                    <a:lnTo>
                      <a:pt x="62" y="39"/>
                    </a:lnTo>
                    <a:lnTo>
                      <a:pt x="62" y="38"/>
                    </a:lnTo>
                    <a:lnTo>
                      <a:pt x="63" y="38"/>
                    </a:lnTo>
                    <a:lnTo>
                      <a:pt x="64" y="38"/>
                    </a:lnTo>
                    <a:lnTo>
                      <a:pt x="64" y="37"/>
                    </a:lnTo>
                    <a:lnTo>
                      <a:pt x="65" y="37"/>
                    </a:lnTo>
                    <a:lnTo>
                      <a:pt x="65" y="36"/>
                    </a:lnTo>
                    <a:lnTo>
                      <a:pt x="66" y="36"/>
                    </a:lnTo>
                    <a:lnTo>
                      <a:pt x="67" y="36"/>
                    </a:lnTo>
                    <a:lnTo>
                      <a:pt x="68" y="35"/>
                    </a:lnTo>
                    <a:lnTo>
                      <a:pt x="69" y="35"/>
                    </a:lnTo>
                    <a:lnTo>
                      <a:pt x="69" y="34"/>
                    </a:lnTo>
                    <a:lnTo>
                      <a:pt x="70" y="34"/>
                    </a:lnTo>
                    <a:lnTo>
                      <a:pt x="70" y="32"/>
                    </a:lnTo>
                    <a:lnTo>
                      <a:pt x="71" y="32"/>
                    </a:lnTo>
                    <a:lnTo>
                      <a:pt x="72" y="32"/>
                    </a:lnTo>
                    <a:lnTo>
                      <a:pt x="72" y="31"/>
                    </a:lnTo>
                    <a:lnTo>
                      <a:pt x="73" y="31"/>
                    </a:lnTo>
                    <a:lnTo>
                      <a:pt x="74" y="30"/>
                    </a:lnTo>
                    <a:lnTo>
                      <a:pt x="75" y="30"/>
                    </a:lnTo>
                    <a:lnTo>
                      <a:pt x="76" y="29"/>
                    </a:lnTo>
                    <a:lnTo>
                      <a:pt x="77" y="29"/>
                    </a:lnTo>
                    <a:lnTo>
                      <a:pt x="77" y="28"/>
                    </a:lnTo>
                    <a:lnTo>
                      <a:pt x="78" y="28"/>
                    </a:lnTo>
                    <a:lnTo>
                      <a:pt x="78" y="27"/>
                    </a:lnTo>
                    <a:lnTo>
                      <a:pt x="79" y="27"/>
                    </a:lnTo>
                    <a:lnTo>
                      <a:pt x="80" y="27"/>
                    </a:lnTo>
                    <a:lnTo>
                      <a:pt x="80" y="26"/>
                    </a:lnTo>
                    <a:lnTo>
                      <a:pt x="81" y="26"/>
                    </a:lnTo>
                    <a:lnTo>
                      <a:pt x="82" y="26"/>
                    </a:lnTo>
                    <a:lnTo>
                      <a:pt x="82" y="25"/>
                    </a:lnTo>
                    <a:lnTo>
                      <a:pt x="83" y="25"/>
                    </a:lnTo>
                    <a:lnTo>
                      <a:pt x="84" y="25"/>
                    </a:lnTo>
                    <a:lnTo>
                      <a:pt x="84" y="23"/>
                    </a:lnTo>
                    <a:lnTo>
                      <a:pt x="85" y="23"/>
                    </a:lnTo>
                    <a:lnTo>
                      <a:pt x="85" y="22"/>
                    </a:lnTo>
                    <a:lnTo>
                      <a:pt x="86" y="22"/>
                    </a:lnTo>
                    <a:lnTo>
                      <a:pt x="87" y="22"/>
                    </a:lnTo>
                    <a:lnTo>
                      <a:pt x="87" y="21"/>
                    </a:lnTo>
                    <a:lnTo>
                      <a:pt x="88" y="21"/>
                    </a:lnTo>
                    <a:lnTo>
                      <a:pt x="89" y="20"/>
                    </a:lnTo>
                    <a:lnTo>
                      <a:pt x="90" y="19"/>
                    </a:lnTo>
                    <a:lnTo>
                      <a:pt x="91" y="19"/>
                    </a:lnTo>
                    <a:lnTo>
                      <a:pt x="91" y="18"/>
                    </a:lnTo>
                    <a:lnTo>
                      <a:pt x="92" y="18"/>
                    </a:lnTo>
                    <a:lnTo>
                      <a:pt x="93" y="17"/>
                    </a:lnTo>
                    <a:lnTo>
                      <a:pt x="94" y="17"/>
                    </a:lnTo>
                    <a:lnTo>
                      <a:pt x="94" y="16"/>
                    </a:lnTo>
                    <a:lnTo>
                      <a:pt x="95" y="16"/>
                    </a:lnTo>
                    <a:lnTo>
                      <a:pt x="96" y="16"/>
                    </a:lnTo>
                    <a:lnTo>
                      <a:pt x="96" y="14"/>
                    </a:lnTo>
                    <a:lnTo>
                      <a:pt x="97" y="14"/>
                    </a:lnTo>
                    <a:lnTo>
                      <a:pt x="97" y="13"/>
                    </a:lnTo>
                    <a:lnTo>
                      <a:pt x="98" y="13"/>
                    </a:lnTo>
                    <a:lnTo>
                      <a:pt x="99" y="12"/>
                    </a:lnTo>
                    <a:lnTo>
                      <a:pt x="100" y="12"/>
                    </a:lnTo>
                    <a:lnTo>
                      <a:pt x="100" y="11"/>
                    </a:lnTo>
                    <a:lnTo>
                      <a:pt x="101" y="11"/>
                    </a:lnTo>
                    <a:lnTo>
                      <a:pt x="101" y="10"/>
                    </a:lnTo>
                    <a:lnTo>
                      <a:pt x="102" y="10"/>
                    </a:lnTo>
                    <a:lnTo>
                      <a:pt x="103" y="10"/>
                    </a:lnTo>
                    <a:lnTo>
                      <a:pt x="103" y="9"/>
                    </a:lnTo>
                    <a:lnTo>
                      <a:pt x="104" y="9"/>
                    </a:lnTo>
                    <a:lnTo>
                      <a:pt x="105" y="9"/>
                    </a:lnTo>
                    <a:lnTo>
                      <a:pt x="105" y="8"/>
                    </a:lnTo>
                    <a:lnTo>
                      <a:pt x="106" y="8"/>
                    </a:lnTo>
                    <a:lnTo>
                      <a:pt x="106" y="7"/>
                    </a:lnTo>
                    <a:lnTo>
                      <a:pt x="107" y="7"/>
                    </a:lnTo>
                    <a:lnTo>
                      <a:pt x="108" y="7"/>
                    </a:lnTo>
                    <a:lnTo>
                      <a:pt x="108" y="5"/>
                    </a:lnTo>
                    <a:lnTo>
                      <a:pt x="109" y="5"/>
                    </a:lnTo>
                    <a:lnTo>
                      <a:pt x="110" y="5"/>
                    </a:lnTo>
                    <a:lnTo>
                      <a:pt x="110" y="4"/>
                    </a:lnTo>
                    <a:lnTo>
                      <a:pt x="111" y="4"/>
                    </a:lnTo>
                    <a:lnTo>
                      <a:pt x="112" y="4"/>
                    </a:lnTo>
                    <a:lnTo>
                      <a:pt x="112" y="3"/>
                    </a:lnTo>
                    <a:lnTo>
                      <a:pt x="113" y="3"/>
                    </a:lnTo>
                    <a:lnTo>
                      <a:pt x="113" y="2"/>
                    </a:lnTo>
                    <a:lnTo>
                      <a:pt x="114" y="2"/>
                    </a:lnTo>
                    <a:lnTo>
                      <a:pt x="115" y="2"/>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2" name="Freeform 221">
                <a:extLst>
                  <a:ext uri="{FF2B5EF4-FFF2-40B4-BE49-F238E27FC236}">
                    <a16:creationId xmlns:a16="http://schemas.microsoft.com/office/drawing/2014/main" id="{00000000-0008-0000-0300-0000DE000000}"/>
                  </a:ext>
                </a:extLst>
              </xdr:cNvPr>
              <xdr:cNvSpPr>
                <a:spLocks/>
              </xdr:cNvSpPr>
            </xdr:nvSpPr>
            <xdr:spPr bwMode="auto">
              <a:xfrm>
                <a:off x="3603625" y="2787651"/>
                <a:ext cx="187325" cy="133350"/>
              </a:xfrm>
              <a:custGeom>
                <a:avLst/>
                <a:gdLst>
                  <a:gd name="T0" fmla="*/ 2147483647 w 118"/>
                  <a:gd name="T1" fmla="*/ 2147483647 h 84"/>
                  <a:gd name="T2" fmla="*/ 2147483647 w 118"/>
                  <a:gd name="T3" fmla="*/ 2147483647 h 84"/>
                  <a:gd name="T4" fmla="*/ 2147483647 w 118"/>
                  <a:gd name="T5" fmla="*/ 2147483647 h 84"/>
                  <a:gd name="T6" fmla="*/ 2147483647 w 118"/>
                  <a:gd name="T7" fmla="*/ 2147483647 h 84"/>
                  <a:gd name="T8" fmla="*/ 2147483647 w 118"/>
                  <a:gd name="T9" fmla="*/ 2147483647 h 84"/>
                  <a:gd name="T10" fmla="*/ 2147483647 w 118"/>
                  <a:gd name="T11" fmla="*/ 2147483647 h 84"/>
                  <a:gd name="T12" fmla="*/ 2147483647 w 118"/>
                  <a:gd name="T13" fmla="*/ 2147483647 h 84"/>
                  <a:gd name="T14" fmla="*/ 2147483647 w 118"/>
                  <a:gd name="T15" fmla="*/ 2147483647 h 84"/>
                  <a:gd name="T16" fmla="*/ 2147483647 w 118"/>
                  <a:gd name="T17" fmla="*/ 2147483647 h 84"/>
                  <a:gd name="T18" fmla="*/ 2147483647 w 118"/>
                  <a:gd name="T19" fmla="*/ 2147483647 h 84"/>
                  <a:gd name="T20" fmla="*/ 2147483647 w 118"/>
                  <a:gd name="T21" fmla="*/ 2147483647 h 84"/>
                  <a:gd name="T22" fmla="*/ 2147483647 w 118"/>
                  <a:gd name="T23" fmla="*/ 2147483647 h 84"/>
                  <a:gd name="T24" fmla="*/ 2147483647 w 118"/>
                  <a:gd name="T25" fmla="*/ 2147483647 h 84"/>
                  <a:gd name="T26" fmla="*/ 2147483647 w 118"/>
                  <a:gd name="T27" fmla="*/ 2147483647 h 84"/>
                  <a:gd name="T28" fmla="*/ 2147483647 w 118"/>
                  <a:gd name="T29" fmla="*/ 2147483647 h 84"/>
                  <a:gd name="T30" fmla="*/ 2147483647 w 118"/>
                  <a:gd name="T31" fmla="*/ 2147483647 h 84"/>
                  <a:gd name="T32" fmla="*/ 2147483647 w 118"/>
                  <a:gd name="T33" fmla="*/ 2147483647 h 84"/>
                  <a:gd name="T34" fmla="*/ 2147483647 w 118"/>
                  <a:gd name="T35" fmla="*/ 2147483647 h 84"/>
                  <a:gd name="T36" fmla="*/ 2147483647 w 118"/>
                  <a:gd name="T37" fmla="*/ 2147483647 h 84"/>
                  <a:gd name="T38" fmla="*/ 2147483647 w 118"/>
                  <a:gd name="T39" fmla="*/ 2147483647 h 84"/>
                  <a:gd name="T40" fmla="*/ 2147483647 w 118"/>
                  <a:gd name="T41" fmla="*/ 2147483647 h 84"/>
                  <a:gd name="T42" fmla="*/ 2147483647 w 118"/>
                  <a:gd name="T43" fmla="*/ 2147483647 h 84"/>
                  <a:gd name="T44" fmla="*/ 2147483647 w 118"/>
                  <a:gd name="T45" fmla="*/ 2147483647 h 84"/>
                  <a:gd name="T46" fmla="*/ 2147483647 w 118"/>
                  <a:gd name="T47" fmla="*/ 2147483647 h 84"/>
                  <a:gd name="T48" fmla="*/ 2147483647 w 118"/>
                  <a:gd name="T49" fmla="*/ 2147483647 h 84"/>
                  <a:gd name="T50" fmla="*/ 2147483647 w 118"/>
                  <a:gd name="T51" fmla="*/ 2147483647 h 84"/>
                  <a:gd name="T52" fmla="*/ 2147483647 w 118"/>
                  <a:gd name="T53" fmla="*/ 2147483647 h 84"/>
                  <a:gd name="T54" fmla="*/ 2147483647 w 118"/>
                  <a:gd name="T55" fmla="*/ 2147483647 h 84"/>
                  <a:gd name="T56" fmla="*/ 2147483647 w 118"/>
                  <a:gd name="T57" fmla="*/ 2147483647 h 84"/>
                  <a:gd name="T58" fmla="*/ 2147483647 w 118"/>
                  <a:gd name="T59" fmla="*/ 2147483647 h 84"/>
                  <a:gd name="T60" fmla="*/ 2147483647 w 118"/>
                  <a:gd name="T61" fmla="*/ 2147483647 h 84"/>
                  <a:gd name="T62" fmla="*/ 2147483647 w 118"/>
                  <a:gd name="T63" fmla="*/ 2147483647 h 84"/>
                  <a:gd name="T64" fmla="*/ 2147483647 w 118"/>
                  <a:gd name="T65" fmla="*/ 2147483647 h 84"/>
                  <a:gd name="T66" fmla="*/ 2147483647 w 118"/>
                  <a:gd name="T67" fmla="*/ 2147483647 h 84"/>
                  <a:gd name="T68" fmla="*/ 2147483647 w 118"/>
                  <a:gd name="T69" fmla="*/ 2147483647 h 84"/>
                  <a:gd name="T70" fmla="*/ 2147483647 w 118"/>
                  <a:gd name="T71" fmla="*/ 2147483647 h 84"/>
                  <a:gd name="T72" fmla="*/ 2147483647 w 118"/>
                  <a:gd name="T73" fmla="*/ 2147483647 h 84"/>
                  <a:gd name="T74" fmla="*/ 2147483647 w 118"/>
                  <a:gd name="T75" fmla="*/ 2147483647 h 84"/>
                  <a:gd name="T76" fmla="*/ 2147483647 w 118"/>
                  <a:gd name="T77" fmla="*/ 2147483647 h 84"/>
                  <a:gd name="T78" fmla="*/ 2147483647 w 118"/>
                  <a:gd name="T79" fmla="*/ 2147483647 h 84"/>
                  <a:gd name="T80" fmla="*/ 2147483647 w 118"/>
                  <a:gd name="T81" fmla="*/ 2147483647 h 84"/>
                  <a:gd name="T82" fmla="*/ 2147483647 w 118"/>
                  <a:gd name="T83" fmla="*/ 2147483647 h 84"/>
                  <a:gd name="T84" fmla="*/ 2147483647 w 118"/>
                  <a:gd name="T85" fmla="*/ 2147483647 h 84"/>
                  <a:gd name="T86" fmla="*/ 2147483647 w 118"/>
                  <a:gd name="T87" fmla="*/ 2147483647 h 84"/>
                  <a:gd name="T88" fmla="*/ 2147483647 w 118"/>
                  <a:gd name="T89" fmla="*/ 2147483647 h 84"/>
                  <a:gd name="T90" fmla="*/ 2147483647 w 118"/>
                  <a:gd name="T91" fmla="*/ 2147483647 h 84"/>
                  <a:gd name="T92" fmla="*/ 2147483647 w 118"/>
                  <a:gd name="T93" fmla="*/ 2147483647 h 84"/>
                  <a:gd name="T94" fmla="*/ 2147483647 w 118"/>
                  <a:gd name="T95" fmla="*/ 2147483647 h 84"/>
                  <a:gd name="T96" fmla="*/ 2147483647 w 118"/>
                  <a:gd name="T97" fmla="*/ 2147483647 h 84"/>
                  <a:gd name="T98" fmla="*/ 2147483647 w 118"/>
                  <a:gd name="T99" fmla="*/ 2147483647 h 84"/>
                  <a:gd name="T100" fmla="*/ 2147483647 w 118"/>
                  <a:gd name="T101" fmla="*/ 2147483647 h 84"/>
                  <a:gd name="T102" fmla="*/ 2147483647 w 118"/>
                  <a:gd name="T103" fmla="*/ 2147483647 h 84"/>
                  <a:gd name="T104" fmla="*/ 2147483647 w 118"/>
                  <a:gd name="T105" fmla="*/ 2147483647 h 84"/>
                  <a:gd name="T106" fmla="*/ 2147483647 w 118"/>
                  <a:gd name="T107" fmla="*/ 2147483647 h 84"/>
                  <a:gd name="T108" fmla="*/ 2147483647 w 118"/>
                  <a:gd name="T109" fmla="*/ 2147483647 h 84"/>
                  <a:gd name="T110" fmla="*/ 2147483647 w 118"/>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4">
                    <a:moveTo>
                      <a:pt x="0" y="84"/>
                    </a:moveTo>
                    <a:lnTo>
                      <a:pt x="1" y="83"/>
                    </a:lnTo>
                    <a:lnTo>
                      <a:pt x="2" y="83"/>
                    </a:lnTo>
                    <a:lnTo>
                      <a:pt x="2" y="81"/>
                    </a:lnTo>
                    <a:lnTo>
                      <a:pt x="3" y="81"/>
                    </a:lnTo>
                    <a:lnTo>
                      <a:pt x="4" y="81"/>
                    </a:lnTo>
                    <a:lnTo>
                      <a:pt x="4" y="80"/>
                    </a:lnTo>
                    <a:lnTo>
                      <a:pt x="5" y="80"/>
                    </a:lnTo>
                    <a:lnTo>
                      <a:pt x="6" y="80"/>
                    </a:lnTo>
                    <a:lnTo>
                      <a:pt x="6" y="79"/>
                    </a:lnTo>
                    <a:lnTo>
                      <a:pt x="7" y="79"/>
                    </a:lnTo>
                    <a:lnTo>
                      <a:pt x="7" y="78"/>
                    </a:lnTo>
                    <a:lnTo>
                      <a:pt x="8" y="78"/>
                    </a:lnTo>
                    <a:lnTo>
                      <a:pt x="9" y="78"/>
                    </a:lnTo>
                    <a:lnTo>
                      <a:pt x="9" y="77"/>
                    </a:lnTo>
                    <a:lnTo>
                      <a:pt x="10" y="77"/>
                    </a:lnTo>
                    <a:lnTo>
                      <a:pt x="10" y="76"/>
                    </a:lnTo>
                    <a:lnTo>
                      <a:pt x="11" y="76"/>
                    </a:lnTo>
                    <a:lnTo>
                      <a:pt x="12" y="76"/>
                    </a:lnTo>
                    <a:lnTo>
                      <a:pt x="12" y="75"/>
                    </a:lnTo>
                    <a:lnTo>
                      <a:pt x="13" y="75"/>
                    </a:lnTo>
                    <a:lnTo>
                      <a:pt x="14" y="74"/>
                    </a:lnTo>
                    <a:lnTo>
                      <a:pt x="15" y="72"/>
                    </a:lnTo>
                    <a:lnTo>
                      <a:pt x="16" y="72"/>
                    </a:lnTo>
                    <a:lnTo>
                      <a:pt x="16" y="71"/>
                    </a:lnTo>
                    <a:lnTo>
                      <a:pt x="17" y="71"/>
                    </a:lnTo>
                    <a:lnTo>
                      <a:pt x="17" y="70"/>
                    </a:lnTo>
                    <a:lnTo>
                      <a:pt x="18" y="70"/>
                    </a:lnTo>
                    <a:lnTo>
                      <a:pt x="19" y="70"/>
                    </a:lnTo>
                    <a:lnTo>
                      <a:pt x="19" y="69"/>
                    </a:lnTo>
                    <a:lnTo>
                      <a:pt x="20" y="69"/>
                    </a:lnTo>
                    <a:lnTo>
                      <a:pt x="21" y="69"/>
                    </a:lnTo>
                    <a:lnTo>
                      <a:pt x="21" y="68"/>
                    </a:lnTo>
                    <a:lnTo>
                      <a:pt x="22" y="68"/>
                    </a:lnTo>
                    <a:lnTo>
                      <a:pt x="23" y="67"/>
                    </a:lnTo>
                    <a:lnTo>
                      <a:pt x="24" y="67"/>
                    </a:lnTo>
                    <a:lnTo>
                      <a:pt x="24" y="66"/>
                    </a:lnTo>
                    <a:lnTo>
                      <a:pt x="25" y="66"/>
                    </a:lnTo>
                    <a:lnTo>
                      <a:pt x="26" y="65"/>
                    </a:lnTo>
                    <a:lnTo>
                      <a:pt x="27" y="65"/>
                    </a:lnTo>
                    <a:lnTo>
                      <a:pt x="27" y="63"/>
                    </a:lnTo>
                    <a:lnTo>
                      <a:pt x="28" y="63"/>
                    </a:lnTo>
                    <a:lnTo>
                      <a:pt x="28" y="62"/>
                    </a:lnTo>
                    <a:lnTo>
                      <a:pt x="29" y="62"/>
                    </a:lnTo>
                    <a:lnTo>
                      <a:pt x="30" y="62"/>
                    </a:lnTo>
                    <a:lnTo>
                      <a:pt x="30" y="61"/>
                    </a:lnTo>
                    <a:lnTo>
                      <a:pt x="31" y="61"/>
                    </a:lnTo>
                    <a:lnTo>
                      <a:pt x="31" y="60"/>
                    </a:lnTo>
                    <a:lnTo>
                      <a:pt x="32" y="60"/>
                    </a:lnTo>
                    <a:lnTo>
                      <a:pt x="33" y="60"/>
                    </a:lnTo>
                    <a:lnTo>
                      <a:pt x="33" y="59"/>
                    </a:lnTo>
                    <a:lnTo>
                      <a:pt x="34" y="59"/>
                    </a:lnTo>
                    <a:lnTo>
                      <a:pt x="35" y="59"/>
                    </a:lnTo>
                    <a:lnTo>
                      <a:pt x="35" y="58"/>
                    </a:lnTo>
                    <a:lnTo>
                      <a:pt x="36" y="58"/>
                    </a:lnTo>
                    <a:lnTo>
                      <a:pt x="37" y="58"/>
                    </a:lnTo>
                    <a:lnTo>
                      <a:pt x="37" y="57"/>
                    </a:lnTo>
                    <a:lnTo>
                      <a:pt x="38" y="57"/>
                    </a:lnTo>
                    <a:lnTo>
                      <a:pt x="38" y="56"/>
                    </a:lnTo>
                    <a:lnTo>
                      <a:pt x="39" y="56"/>
                    </a:lnTo>
                    <a:lnTo>
                      <a:pt x="40" y="54"/>
                    </a:lnTo>
                    <a:lnTo>
                      <a:pt x="41" y="54"/>
                    </a:lnTo>
                    <a:lnTo>
                      <a:pt x="41" y="53"/>
                    </a:lnTo>
                    <a:lnTo>
                      <a:pt x="42" y="53"/>
                    </a:lnTo>
                    <a:lnTo>
                      <a:pt x="43" y="53"/>
                    </a:lnTo>
                    <a:lnTo>
                      <a:pt x="43" y="52"/>
                    </a:lnTo>
                    <a:lnTo>
                      <a:pt x="44" y="52"/>
                    </a:lnTo>
                    <a:lnTo>
                      <a:pt x="44" y="51"/>
                    </a:lnTo>
                    <a:lnTo>
                      <a:pt x="45" y="51"/>
                    </a:lnTo>
                    <a:lnTo>
                      <a:pt x="46" y="50"/>
                    </a:lnTo>
                    <a:lnTo>
                      <a:pt x="47" y="50"/>
                    </a:lnTo>
                    <a:lnTo>
                      <a:pt x="47" y="49"/>
                    </a:lnTo>
                    <a:lnTo>
                      <a:pt x="48" y="49"/>
                    </a:lnTo>
                    <a:lnTo>
                      <a:pt x="49" y="49"/>
                    </a:lnTo>
                    <a:lnTo>
                      <a:pt x="49" y="48"/>
                    </a:lnTo>
                    <a:lnTo>
                      <a:pt x="50" y="48"/>
                    </a:lnTo>
                    <a:lnTo>
                      <a:pt x="51" y="48"/>
                    </a:lnTo>
                    <a:lnTo>
                      <a:pt x="51" y="47"/>
                    </a:lnTo>
                    <a:lnTo>
                      <a:pt x="52" y="47"/>
                    </a:lnTo>
                    <a:lnTo>
                      <a:pt x="52" y="45"/>
                    </a:lnTo>
                    <a:lnTo>
                      <a:pt x="53" y="45"/>
                    </a:lnTo>
                    <a:lnTo>
                      <a:pt x="54" y="45"/>
                    </a:lnTo>
                    <a:lnTo>
                      <a:pt x="54" y="44"/>
                    </a:lnTo>
                    <a:lnTo>
                      <a:pt x="55" y="44"/>
                    </a:lnTo>
                    <a:lnTo>
                      <a:pt x="56" y="44"/>
                    </a:lnTo>
                    <a:lnTo>
                      <a:pt x="56" y="43"/>
                    </a:lnTo>
                    <a:lnTo>
                      <a:pt x="57" y="43"/>
                    </a:lnTo>
                    <a:lnTo>
                      <a:pt x="57" y="42"/>
                    </a:lnTo>
                    <a:lnTo>
                      <a:pt x="58" y="42"/>
                    </a:lnTo>
                    <a:lnTo>
                      <a:pt x="59" y="42"/>
                    </a:lnTo>
                    <a:lnTo>
                      <a:pt x="59" y="41"/>
                    </a:lnTo>
                    <a:lnTo>
                      <a:pt x="60" y="41"/>
                    </a:lnTo>
                    <a:lnTo>
                      <a:pt x="61" y="40"/>
                    </a:lnTo>
                    <a:lnTo>
                      <a:pt x="62" y="40"/>
                    </a:lnTo>
                    <a:lnTo>
                      <a:pt x="63" y="39"/>
                    </a:lnTo>
                    <a:lnTo>
                      <a:pt x="64" y="39"/>
                    </a:lnTo>
                    <a:lnTo>
                      <a:pt x="64" y="38"/>
                    </a:lnTo>
                    <a:lnTo>
                      <a:pt x="65" y="38"/>
                    </a:lnTo>
                    <a:lnTo>
                      <a:pt x="66" y="36"/>
                    </a:lnTo>
                    <a:lnTo>
                      <a:pt x="67" y="36"/>
                    </a:lnTo>
                    <a:lnTo>
                      <a:pt x="67" y="35"/>
                    </a:lnTo>
                    <a:lnTo>
                      <a:pt x="68" y="35"/>
                    </a:lnTo>
                    <a:lnTo>
                      <a:pt x="69" y="35"/>
                    </a:lnTo>
                    <a:lnTo>
                      <a:pt x="69" y="34"/>
                    </a:lnTo>
                    <a:lnTo>
                      <a:pt x="70" y="34"/>
                    </a:lnTo>
                    <a:lnTo>
                      <a:pt x="71" y="34"/>
                    </a:lnTo>
                    <a:lnTo>
                      <a:pt x="71" y="33"/>
                    </a:lnTo>
                    <a:lnTo>
                      <a:pt x="72" y="33"/>
                    </a:lnTo>
                    <a:lnTo>
                      <a:pt x="73" y="32"/>
                    </a:lnTo>
                    <a:lnTo>
                      <a:pt x="74" y="31"/>
                    </a:lnTo>
                    <a:lnTo>
                      <a:pt x="75" y="31"/>
                    </a:lnTo>
                    <a:lnTo>
                      <a:pt x="75" y="30"/>
                    </a:lnTo>
                    <a:lnTo>
                      <a:pt x="76" y="30"/>
                    </a:lnTo>
                    <a:lnTo>
                      <a:pt x="77" y="30"/>
                    </a:lnTo>
                    <a:lnTo>
                      <a:pt x="77" y="29"/>
                    </a:lnTo>
                    <a:lnTo>
                      <a:pt x="78" y="29"/>
                    </a:lnTo>
                    <a:lnTo>
                      <a:pt x="79" y="29"/>
                    </a:lnTo>
                    <a:lnTo>
                      <a:pt x="79" y="27"/>
                    </a:lnTo>
                    <a:lnTo>
                      <a:pt x="80" y="27"/>
                    </a:lnTo>
                    <a:lnTo>
                      <a:pt x="80" y="26"/>
                    </a:lnTo>
                    <a:lnTo>
                      <a:pt x="81" y="26"/>
                    </a:lnTo>
                    <a:lnTo>
                      <a:pt x="82" y="26"/>
                    </a:lnTo>
                    <a:lnTo>
                      <a:pt x="82" y="25"/>
                    </a:lnTo>
                    <a:lnTo>
                      <a:pt x="83" y="25"/>
                    </a:lnTo>
                    <a:lnTo>
                      <a:pt x="83" y="24"/>
                    </a:lnTo>
                    <a:lnTo>
                      <a:pt x="84" y="24"/>
                    </a:lnTo>
                    <a:lnTo>
                      <a:pt x="85" y="24"/>
                    </a:lnTo>
                    <a:lnTo>
                      <a:pt x="85" y="23"/>
                    </a:lnTo>
                    <a:lnTo>
                      <a:pt x="86" y="23"/>
                    </a:lnTo>
                    <a:lnTo>
                      <a:pt x="87" y="22"/>
                    </a:lnTo>
                    <a:lnTo>
                      <a:pt x="88" y="21"/>
                    </a:lnTo>
                    <a:lnTo>
                      <a:pt x="89" y="21"/>
                    </a:lnTo>
                    <a:lnTo>
                      <a:pt x="90" y="20"/>
                    </a:lnTo>
                    <a:lnTo>
                      <a:pt x="91" y="20"/>
                    </a:lnTo>
                    <a:lnTo>
                      <a:pt x="91" y="18"/>
                    </a:lnTo>
                    <a:lnTo>
                      <a:pt x="92" y="18"/>
                    </a:lnTo>
                    <a:lnTo>
                      <a:pt x="93" y="18"/>
                    </a:lnTo>
                    <a:lnTo>
                      <a:pt x="93" y="17"/>
                    </a:lnTo>
                    <a:lnTo>
                      <a:pt x="94" y="17"/>
                    </a:lnTo>
                    <a:lnTo>
                      <a:pt x="94" y="16"/>
                    </a:lnTo>
                    <a:lnTo>
                      <a:pt x="95" y="16"/>
                    </a:lnTo>
                    <a:lnTo>
                      <a:pt x="96" y="16"/>
                    </a:lnTo>
                    <a:lnTo>
                      <a:pt x="96" y="15"/>
                    </a:lnTo>
                    <a:lnTo>
                      <a:pt x="97" y="15"/>
                    </a:lnTo>
                    <a:lnTo>
                      <a:pt x="98" y="15"/>
                    </a:lnTo>
                    <a:lnTo>
                      <a:pt x="98" y="14"/>
                    </a:lnTo>
                    <a:lnTo>
                      <a:pt x="99" y="14"/>
                    </a:lnTo>
                    <a:lnTo>
                      <a:pt x="100" y="14"/>
                    </a:lnTo>
                    <a:lnTo>
                      <a:pt x="100" y="13"/>
                    </a:lnTo>
                    <a:lnTo>
                      <a:pt x="101" y="13"/>
                    </a:lnTo>
                    <a:lnTo>
                      <a:pt x="101" y="12"/>
                    </a:lnTo>
                    <a:lnTo>
                      <a:pt x="102" y="12"/>
                    </a:lnTo>
                    <a:lnTo>
                      <a:pt x="103" y="12"/>
                    </a:lnTo>
                    <a:lnTo>
                      <a:pt x="103" y="11"/>
                    </a:lnTo>
                    <a:lnTo>
                      <a:pt x="104" y="11"/>
                    </a:lnTo>
                    <a:lnTo>
                      <a:pt x="105" y="9"/>
                    </a:lnTo>
                    <a:lnTo>
                      <a:pt x="105" y="8"/>
                    </a:lnTo>
                    <a:lnTo>
                      <a:pt x="106" y="8"/>
                    </a:lnTo>
                    <a:lnTo>
                      <a:pt x="107" y="8"/>
                    </a:lnTo>
                    <a:lnTo>
                      <a:pt x="108" y="7"/>
                    </a:lnTo>
                    <a:lnTo>
                      <a:pt x="109" y="7"/>
                    </a:lnTo>
                    <a:lnTo>
                      <a:pt x="109" y="6"/>
                    </a:lnTo>
                    <a:lnTo>
                      <a:pt x="110" y="6"/>
                    </a:lnTo>
                    <a:lnTo>
                      <a:pt x="111" y="5"/>
                    </a:lnTo>
                    <a:lnTo>
                      <a:pt x="112" y="5"/>
                    </a:lnTo>
                    <a:lnTo>
                      <a:pt x="112" y="4"/>
                    </a:lnTo>
                    <a:lnTo>
                      <a:pt x="113" y="4"/>
                    </a:lnTo>
                    <a:lnTo>
                      <a:pt x="114" y="4"/>
                    </a:lnTo>
                    <a:lnTo>
                      <a:pt x="114" y="3"/>
                    </a:lnTo>
                    <a:lnTo>
                      <a:pt x="115" y="3"/>
                    </a:lnTo>
                    <a:lnTo>
                      <a:pt x="115" y="1"/>
                    </a:lnTo>
                    <a:lnTo>
                      <a:pt x="116" y="1"/>
                    </a:lnTo>
                    <a:lnTo>
                      <a:pt x="117" y="1"/>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3" name="Freeform 222">
                <a:extLst>
                  <a:ext uri="{FF2B5EF4-FFF2-40B4-BE49-F238E27FC236}">
                    <a16:creationId xmlns:a16="http://schemas.microsoft.com/office/drawing/2014/main" id="{00000000-0008-0000-0300-0000DF000000}"/>
                  </a:ext>
                </a:extLst>
              </xdr:cNvPr>
              <xdr:cNvSpPr>
                <a:spLocks/>
              </xdr:cNvSpPr>
            </xdr:nvSpPr>
            <xdr:spPr bwMode="auto">
              <a:xfrm>
                <a:off x="3790950" y="2657476"/>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2" y="80"/>
                    </a:lnTo>
                    <a:lnTo>
                      <a:pt x="3" y="80"/>
                    </a:lnTo>
                    <a:lnTo>
                      <a:pt x="4" y="79"/>
                    </a:lnTo>
                    <a:lnTo>
                      <a:pt x="5" y="78"/>
                    </a:lnTo>
                    <a:lnTo>
                      <a:pt x="6" y="78"/>
                    </a:lnTo>
                    <a:lnTo>
                      <a:pt x="6" y="77"/>
                    </a:lnTo>
                    <a:lnTo>
                      <a:pt x="7" y="77"/>
                    </a:lnTo>
                    <a:lnTo>
                      <a:pt x="8" y="77"/>
                    </a:lnTo>
                    <a:lnTo>
                      <a:pt x="8" y="76"/>
                    </a:lnTo>
                    <a:lnTo>
                      <a:pt x="9" y="76"/>
                    </a:lnTo>
                    <a:lnTo>
                      <a:pt x="10" y="76"/>
                    </a:lnTo>
                    <a:lnTo>
                      <a:pt x="10" y="74"/>
                    </a:lnTo>
                    <a:lnTo>
                      <a:pt x="11" y="74"/>
                    </a:lnTo>
                    <a:lnTo>
                      <a:pt x="11" y="73"/>
                    </a:lnTo>
                    <a:lnTo>
                      <a:pt x="12" y="73"/>
                    </a:lnTo>
                    <a:lnTo>
                      <a:pt x="13" y="73"/>
                    </a:lnTo>
                    <a:lnTo>
                      <a:pt x="13" y="72"/>
                    </a:lnTo>
                    <a:lnTo>
                      <a:pt x="14" y="72"/>
                    </a:lnTo>
                    <a:lnTo>
                      <a:pt x="15" y="71"/>
                    </a:lnTo>
                    <a:lnTo>
                      <a:pt x="16" y="70"/>
                    </a:lnTo>
                    <a:lnTo>
                      <a:pt x="17" y="70"/>
                    </a:lnTo>
                    <a:lnTo>
                      <a:pt x="18" y="69"/>
                    </a:lnTo>
                    <a:lnTo>
                      <a:pt x="19" y="69"/>
                    </a:lnTo>
                    <a:lnTo>
                      <a:pt x="19" y="68"/>
                    </a:lnTo>
                    <a:lnTo>
                      <a:pt x="20" y="68"/>
                    </a:lnTo>
                    <a:lnTo>
                      <a:pt x="21" y="67"/>
                    </a:lnTo>
                    <a:lnTo>
                      <a:pt x="22" y="67"/>
                    </a:lnTo>
                    <a:lnTo>
                      <a:pt x="22" y="65"/>
                    </a:lnTo>
                    <a:lnTo>
                      <a:pt x="23" y="65"/>
                    </a:lnTo>
                    <a:lnTo>
                      <a:pt x="24" y="65"/>
                    </a:lnTo>
                    <a:lnTo>
                      <a:pt x="24" y="64"/>
                    </a:lnTo>
                    <a:lnTo>
                      <a:pt x="25" y="64"/>
                    </a:lnTo>
                    <a:lnTo>
                      <a:pt x="25" y="63"/>
                    </a:lnTo>
                    <a:lnTo>
                      <a:pt x="26" y="63"/>
                    </a:lnTo>
                    <a:lnTo>
                      <a:pt x="27" y="63"/>
                    </a:lnTo>
                    <a:lnTo>
                      <a:pt x="27" y="62"/>
                    </a:lnTo>
                    <a:lnTo>
                      <a:pt x="28" y="62"/>
                    </a:lnTo>
                    <a:lnTo>
                      <a:pt x="29" y="62"/>
                    </a:lnTo>
                    <a:lnTo>
                      <a:pt x="29" y="61"/>
                    </a:lnTo>
                    <a:lnTo>
                      <a:pt x="30" y="61"/>
                    </a:lnTo>
                    <a:lnTo>
                      <a:pt x="30" y="60"/>
                    </a:lnTo>
                    <a:lnTo>
                      <a:pt x="31" y="60"/>
                    </a:lnTo>
                    <a:lnTo>
                      <a:pt x="32" y="60"/>
                    </a:lnTo>
                    <a:lnTo>
                      <a:pt x="32" y="59"/>
                    </a:lnTo>
                    <a:lnTo>
                      <a:pt x="33" y="59"/>
                    </a:lnTo>
                    <a:lnTo>
                      <a:pt x="34" y="58"/>
                    </a:lnTo>
                    <a:lnTo>
                      <a:pt x="35" y="58"/>
                    </a:lnTo>
                    <a:lnTo>
                      <a:pt x="35" y="56"/>
                    </a:lnTo>
                    <a:lnTo>
                      <a:pt x="36" y="56"/>
                    </a:lnTo>
                    <a:lnTo>
                      <a:pt x="37" y="55"/>
                    </a:lnTo>
                    <a:lnTo>
                      <a:pt x="38" y="55"/>
                    </a:lnTo>
                    <a:lnTo>
                      <a:pt x="38" y="54"/>
                    </a:lnTo>
                    <a:lnTo>
                      <a:pt x="39" y="54"/>
                    </a:lnTo>
                    <a:lnTo>
                      <a:pt x="40" y="54"/>
                    </a:lnTo>
                    <a:lnTo>
                      <a:pt x="40" y="53"/>
                    </a:lnTo>
                    <a:lnTo>
                      <a:pt x="41" y="53"/>
                    </a:lnTo>
                    <a:lnTo>
                      <a:pt x="42" y="52"/>
                    </a:lnTo>
                    <a:lnTo>
                      <a:pt x="43" y="52"/>
                    </a:lnTo>
                    <a:lnTo>
                      <a:pt x="43" y="51"/>
                    </a:lnTo>
                    <a:lnTo>
                      <a:pt x="44" y="51"/>
                    </a:lnTo>
                    <a:lnTo>
                      <a:pt x="45" y="51"/>
                    </a:lnTo>
                    <a:lnTo>
                      <a:pt x="45" y="50"/>
                    </a:lnTo>
                    <a:lnTo>
                      <a:pt x="46" y="50"/>
                    </a:lnTo>
                    <a:lnTo>
                      <a:pt x="46" y="49"/>
                    </a:lnTo>
                    <a:lnTo>
                      <a:pt x="47" y="49"/>
                    </a:lnTo>
                    <a:lnTo>
                      <a:pt x="48" y="49"/>
                    </a:lnTo>
                    <a:lnTo>
                      <a:pt x="48" y="47"/>
                    </a:lnTo>
                    <a:lnTo>
                      <a:pt x="49" y="47"/>
                    </a:lnTo>
                    <a:lnTo>
                      <a:pt x="50" y="47"/>
                    </a:lnTo>
                    <a:lnTo>
                      <a:pt x="50" y="46"/>
                    </a:lnTo>
                    <a:lnTo>
                      <a:pt x="51" y="46"/>
                    </a:lnTo>
                    <a:lnTo>
                      <a:pt x="51" y="45"/>
                    </a:lnTo>
                    <a:lnTo>
                      <a:pt x="52" y="45"/>
                    </a:lnTo>
                    <a:lnTo>
                      <a:pt x="53" y="45"/>
                    </a:lnTo>
                    <a:lnTo>
                      <a:pt x="53" y="44"/>
                    </a:lnTo>
                    <a:lnTo>
                      <a:pt x="54" y="44"/>
                    </a:lnTo>
                    <a:lnTo>
                      <a:pt x="55" y="44"/>
                    </a:lnTo>
                    <a:lnTo>
                      <a:pt x="55" y="43"/>
                    </a:lnTo>
                    <a:lnTo>
                      <a:pt x="56" y="43"/>
                    </a:lnTo>
                    <a:lnTo>
                      <a:pt x="57" y="43"/>
                    </a:lnTo>
                    <a:lnTo>
                      <a:pt x="57" y="42"/>
                    </a:lnTo>
                    <a:lnTo>
                      <a:pt x="58" y="42"/>
                    </a:lnTo>
                    <a:lnTo>
                      <a:pt x="58" y="41"/>
                    </a:lnTo>
                    <a:lnTo>
                      <a:pt x="59" y="41"/>
                    </a:lnTo>
                    <a:lnTo>
                      <a:pt x="60" y="41"/>
                    </a:lnTo>
                    <a:lnTo>
                      <a:pt x="60" y="40"/>
                    </a:lnTo>
                    <a:lnTo>
                      <a:pt x="61" y="40"/>
                    </a:lnTo>
                    <a:lnTo>
                      <a:pt x="62" y="40"/>
                    </a:lnTo>
                    <a:lnTo>
                      <a:pt x="62" y="38"/>
                    </a:lnTo>
                    <a:lnTo>
                      <a:pt x="63" y="38"/>
                    </a:lnTo>
                    <a:lnTo>
                      <a:pt x="63" y="37"/>
                    </a:lnTo>
                    <a:lnTo>
                      <a:pt x="64" y="37"/>
                    </a:lnTo>
                    <a:lnTo>
                      <a:pt x="65" y="37"/>
                    </a:lnTo>
                    <a:lnTo>
                      <a:pt x="65" y="36"/>
                    </a:lnTo>
                    <a:lnTo>
                      <a:pt x="66" y="36"/>
                    </a:lnTo>
                    <a:lnTo>
                      <a:pt x="66" y="35"/>
                    </a:lnTo>
                    <a:lnTo>
                      <a:pt x="67" y="35"/>
                    </a:lnTo>
                    <a:lnTo>
                      <a:pt x="68" y="35"/>
                    </a:lnTo>
                    <a:lnTo>
                      <a:pt x="68" y="34"/>
                    </a:lnTo>
                    <a:lnTo>
                      <a:pt x="69" y="34"/>
                    </a:lnTo>
                    <a:lnTo>
                      <a:pt x="70" y="33"/>
                    </a:lnTo>
                    <a:lnTo>
                      <a:pt x="71" y="33"/>
                    </a:lnTo>
                    <a:lnTo>
                      <a:pt x="71" y="32"/>
                    </a:lnTo>
                    <a:lnTo>
                      <a:pt x="72" y="32"/>
                    </a:lnTo>
                    <a:lnTo>
                      <a:pt x="72" y="31"/>
                    </a:lnTo>
                    <a:lnTo>
                      <a:pt x="73" y="31"/>
                    </a:lnTo>
                    <a:lnTo>
                      <a:pt x="74" y="31"/>
                    </a:lnTo>
                    <a:lnTo>
                      <a:pt x="74" y="29"/>
                    </a:lnTo>
                    <a:lnTo>
                      <a:pt x="75" y="29"/>
                    </a:lnTo>
                    <a:lnTo>
                      <a:pt x="76" y="29"/>
                    </a:lnTo>
                    <a:lnTo>
                      <a:pt x="76" y="28"/>
                    </a:lnTo>
                    <a:lnTo>
                      <a:pt x="77" y="28"/>
                    </a:lnTo>
                    <a:lnTo>
                      <a:pt x="78" y="28"/>
                    </a:lnTo>
                    <a:lnTo>
                      <a:pt x="78" y="27"/>
                    </a:lnTo>
                    <a:lnTo>
                      <a:pt x="79" y="27"/>
                    </a:lnTo>
                    <a:lnTo>
                      <a:pt x="79" y="26"/>
                    </a:lnTo>
                    <a:lnTo>
                      <a:pt x="80" y="26"/>
                    </a:lnTo>
                    <a:lnTo>
                      <a:pt x="81" y="25"/>
                    </a:lnTo>
                    <a:lnTo>
                      <a:pt x="82" y="25"/>
                    </a:lnTo>
                    <a:lnTo>
                      <a:pt x="82" y="24"/>
                    </a:lnTo>
                    <a:lnTo>
                      <a:pt x="83" y="24"/>
                    </a:lnTo>
                    <a:lnTo>
                      <a:pt x="84" y="23"/>
                    </a:lnTo>
                    <a:lnTo>
                      <a:pt x="85" y="23"/>
                    </a:lnTo>
                    <a:lnTo>
                      <a:pt x="85" y="22"/>
                    </a:lnTo>
                    <a:lnTo>
                      <a:pt x="86" y="22"/>
                    </a:lnTo>
                    <a:lnTo>
                      <a:pt x="87" y="22"/>
                    </a:lnTo>
                    <a:lnTo>
                      <a:pt x="87" y="20"/>
                    </a:lnTo>
                    <a:lnTo>
                      <a:pt x="88" y="20"/>
                    </a:lnTo>
                    <a:lnTo>
                      <a:pt x="88" y="19"/>
                    </a:lnTo>
                    <a:lnTo>
                      <a:pt x="89" y="19"/>
                    </a:lnTo>
                    <a:lnTo>
                      <a:pt x="90" y="19"/>
                    </a:lnTo>
                    <a:lnTo>
                      <a:pt x="90" y="18"/>
                    </a:lnTo>
                    <a:lnTo>
                      <a:pt x="91" y="18"/>
                    </a:lnTo>
                    <a:lnTo>
                      <a:pt x="92" y="18"/>
                    </a:lnTo>
                    <a:lnTo>
                      <a:pt x="92" y="17"/>
                    </a:lnTo>
                    <a:lnTo>
                      <a:pt x="93" y="17"/>
                    </a:lnTo>
                    <a:lnTo>
                      <a:pt x="94" y="16"/>
                    </a:lnTo>
                    <a:lnTo>
                      <a:pt x="95" y="16"/>
                    </a:lnTo>
                    <a:lnTo>
                      <a:pt x="95" y="15"/>
                    </a:lnTo>
                    <a:lnTo>
                      <a:pt x="96" y="15"/>
                    </a:lnTo>
                    <a:lnTo>
                      <a:pt x="97" y="15"/>
                    </a:lnTo>
                    <a:lnTo>
                      <a:pt x="97" y="14"/>
                    </a:lnTo>
                    <a:lnTo>
                      <a:pt x="98" y="14"/>
                    </a:lnTo>
                    <a:lnTo>
                      <a:pt x="99" y="14"/>
                    </a:lnTo>
                    <a:lnTo>
                      <a:pt x="99" y="13"/>
                    </a:lnTo>
                    <a:lnTo>
                      <a:pt x="100" y="13"/>
                    </a:lnTo>
                    <a:lnTo>
                      <a:pt x="100" y="11"/>
                    </a:lnTo>
                    <a:lnTo>
                      <a:pt x="101" y="11"/>
                    </a:lnTo>
                    <a:lnTo>
                      <a:pt x="102" y="11"/>
                    </a:lnTo>
                    <a:lnTo>
                      <a:pt x="102" y="10"/>
                    </a:lnTo>
                    <a:lnTo>
                      <a:pt x="103" y="10"/>
                    </a:lnTo>
                    <a:lnTo>
                      <a:pt x="104" y="10"/>
                    </a:lnTo>
                    <a:lnTo>
                      <a:pt x="104" y="9"/>
                    </a:lnTo>
                    <a:lnTo>
                      <a:pt x="105" y="9"/>
                    </a:lnTo>
                    <a:lnTo>
                      <a:pt x="105" y="8"/>
                    </a:lnTo>
                    <a:lnTo>
                      <a:pt x="106" y="8"/>
                    </a:lnTo>
                    <a:lnTo>
                      <a:pt x="107" y="7"/>
                    </a:lnTo>
                    <a:lnTo>
                      <a:pt x="108" y="7"/>
                    </a:lnTo>
                    <a:lnTo>
                      <a:pt x="108" y="6"/>
                    </a:lnTo>
                    <a:lnTo>
                      <a:pt x="109" y="6"/>
                    </a:lnTo>
                    <a:lnTo>
                      <a:pt x="110" y="5"/>
                    </a:lnTo>
                    <a:lnTo>
                      <a:pt x="111" y="5"/>
                    </a:lnTo>
                    <a:lnTo>
                      <a:pt x="111" y="3"/>
                    </a:lnTo>
                    <a:lnTo>
                      <a:pt x="112" y="3"/>
                    </a:lnTo>
                    <a:lnTo>
                      <a:pt x="113"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4" name="Freeform 223">
                <a:extLst>
                  <a:ext uri="{FF2B5EF4-FFF2-40B4-BE49-F238E27FC236}">
                    <a16:creationId xmlns:a16="http://schemas.microsoft.com/office/drawing/2014/main" id="{00000000-0008-0000-0300-0000E0000000}"/>
                  </a:ext>
                </a:extLst>
              </xdr:cNvPr>
              <xdr:cNvSpPr>
                <a:spLocks/>
              </xdr:cNvSpPr>
            </xdr:nvSpPr>
            <xdr:spPr bwMode="auto">
              <a:xfrm>
                <a:off x="3976688" y="2525713"/>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2"/>
                    </a:lnTo>
                    <a:lnTo>
                      <a:pt x="1" y="82"/>
                    </a:lnTo>
                    <a:lnTo>
                      <a:pt x="1" y="81"/>
                    </a:lnTo>
                    <a:lnTo>
                      <a:pt x="2" y="81"/>
                    </a:lnTo>
                    <a:lnTo>
                      <a:pt x="3" y="81"/>
                    </a:lnTo>
                    <a:lnTo>
                      <a:pt x="3" y="80"/>
                    </a:lnTo>
                    <a:lnTo>
                      <a:pt x="4" y="80"/>
                    </a:lnTo>
                    <a:lnTo>
                      <a:pt x="4" y="79"/>
                    </a:lnTo>
                    <a:lnTo>
                      <a:pt x="5" y="79"/>
                    </a:lnTo>
                    <a:lnTo>
                      <a:pt x="6" y="79"/>
                    </a:lnTo>
                    <a:lnTo>
                      <a:pt x="6" y="77"/>
                    </a:lnTo>
                    <a:lnTo>
                      <a:pt x="7" y="77"/>
                    </a:lnTo>
                    <a:lnTo>
                      <a:pt x="8" y="76"/>
                    </a:lnTo>
                    <a:lnTo>
                      <a:pt x="9" y="76"/>
                    </a:lnTo>
                    <a:lnTo>
                      <a:pt x="10" y="75"/>
                    </a:lnTo>
                    <a:lnTo>
                      <a:pt x="11" y="74"/>
                    </a:lnTo>
                    <a:lnTo>
                      <a:pt x="12" y="74"/>
                    </a:lnTo>
                    <a:lnTo>
                      <a:pt x="13" y="73"/>
                    </a:lnTo>
                    <a:lnTo>
                      <a:pt x="14" y="72"/>
                    </a:lnTo>
                    <a:lnTo>
                      <a:pt x="15" y="72"/>
                    </a:lnTo>
                    <a:lnTo>
                      <a:pt x="15" y="71"/>
                    </a:lnTo>
                    <a:lnTo>
                      <a:pt x="16" y="71"/>
                    </a:lnTo>
                    <a:lnTo>
                      <a:pt x="17" y="71"/>
                    </a:lnTo>
                    <a:lnTo>
                      <a:pt x="17" y="70"/>
                    </a:lnTo>
                    <a:lnTo>
                      <a:pt x="18" y="70"/>
                    </a:lnTo>
                    <a:lnTo>
                      <a:pt x="19" y="68"/>
                    </a:lnTo>
                    <a:lnTo>
                      <a:pt x="20" y="68"/>
                    </a:lnTo>
                    <a:lnTo>
                      <a:pt x="20" y="67"/>
                    </a:lnTo>
                    <a:lnTo>
                      <a:pt x="21" y="67"/>
                    </a:lnTo>
                    <a:lnTo>
                      <a:pt x="22" y="67"/>
                    </a:lnTo>
                    <a:lnTo>
                      <a:pt x="22" y="66"/>
                    </a:lnTo>
                    <a:lnTo>
                      <a:pt x="23" y="66"/>
                    </a:lnTo>
                    <a:lnTo>
                      <a:pt x="24" y="66"/>
                    </a:lnTo>
                    <a:lnTo>
                      <a:pt x="24" y="65"/>
                    </a:lnTo>
                    <a:lnTo>
                      <a:pt x="25" y="65"/>
                    </a:lnTo>
                    <a:lnTo>
                      <a:pt x="25" y="64"/>
                    </a:lnTo>
                    <a:lnTo>
                      <a:pt x="26" y="64"/>
                    </a:lnTo>
                    <a:lnTo>
                      <a:pt x="27" y="64"/>
                    </a:lnTo>
                    <a:lnTo>
                      <a:pt x="27" y="63"/>
                    </a:lnTo>
                    <a:lnTo>
                      <a:pt x="28" y="63"/>
                    </a:lnTo>
                    <a:lnTo>
                      <a:pt x="28" y="62"/>
                    </a:lnTo>
                    <a:lnTo>
                      <a:pt x="29" y="62"/>
                    </a:lnTo>
                    <a:lnTo>
                      <a:pt x="29" y="61"/>
                    </a:lnTo>
                    <a:lnTo>
                      <a:pt x="30" y="61"/>
                    </a:lnTo>
                    <a:lnTo>
                      <a:pt x="31" y="61"/>
                    </a:lnTo>
                    <a:lnTo>
                      <a:pt x="31" y="59"/>
                    </a:lnTo>
                    <a:lnTo>
                      <a:pt x="32" y="59"/>
                    </a:lnTo>
                    <a:lnTo>
                      <a:pt x="33" y="58"/>
                    </a:lnTo>
                    <a:lnTo>
                      <a:pt x="34" y="58"/>
                    </a:lnTo>
                    <a:lnTo>
                      <a:pt x="34" y="57"/>
                    </a:lnTo>
                    <a:lnTo>
                      <a:pt x="35" y="57"/>
                    </a:lnTo>
                    <a:lnTo>
                      <a:pt x="36" y="57"/>
                    </a:lnTo>
                    <a:lnTo>
                      <a:pt x="36" y="56"/>
                    </a:lnTo>
                    <a:lnTo>
                      <a:pt x="37" y="56"/>
                    </a:lnTo>
                    <a:lnTo>
                      <a:pt x="38" y="56"/>
                    </a:lnTo>
                    <a:lnTo>
                      <a:pt x="38" y="55"/>
                    </a:lnTo>
                    <a:lnTo>
                      <a:pt x="39" y="55"/>
                    </a:lnTo>
                    <a:lnTo>
                      <a:pt x="39" y="54"/>
                    </a:lnTo>
                    <a:lnTo>
                      <a:pt x="40" y="54"/>
                    </a:lnTo>
                    <a:lnTo>
                      <a:pt x="41" y="54"/>
                    </a:lnTo>
                    <a:lnTo>
                      <a:pt x="41" y="53"/>
                    </a:lnTo>
                    <a:lnTo>
                      <a:pt x="42" y="53"/>
                    </a:lnTo>
                    <a:lnTo>
                      <a:pt x="43" y="52"/>
                    </a:lnTo>
                    <a:lnTo>
                      <a:pt x="44" y="52"/>
                    </a:lnTo>
                    <a:lnTo>
                      <a:pt x="44" y="50"/>
                    </a:lnTo>
                    <a:lnTo>
                      <a:pt x="45" y="50"/>
                    </a:lnTo>
                    <a:lnTo>
                      <a:pt x="46" y="50"/>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4" y="44"/>
                    </a:lnTo>
                    <a:lnTo>
                      <a:pt x="55" y="44"/>
                    </a:lnTo>
                    <a:lnTo>
                      <a:pt x="55" y="43"/>
                    </a:lnTo>
                    <a:lnTo>
                      <a:pt x="56" y="43"/>
                    </a:lnTo>
                    <a:lnTo>
                      <a:pt x="57" y="43"/>
                    </a:lnTo>
                    <a:lnTo>
                      <a:pt x="57" y="41"/>
                    </a:lnTo>
                    <a:lnTo>
                      <a:pt x="58" y="41"/>
                    </a:lnTo>
                    <a:lnTo>
                      <a:pt x="59" y="41"/>
                    </a:lnTo>
                    <a:lnTo>
                      <a:pt x="59" y="40"/>
                    </a:lnTo>
                    <a:lnTo>
                      <a:pt x="60" y="40"/>
                    </a:lnTo>
                    <a:lnTo>
                      <a:pt x="60" y="39"/>
                    </a:lnTo>
                    <a:lnTo>
                      <a:pt x="61" y="39"/>
                    </a:lnTo>
                    <a:lnTo>
                      <a:pt x="62" y="39"/>
                    </a:lnTo>
                    <a:lnTo>
                      <a:pt x="62" y="38"/>
                    </a:lnTo>
                    <a:lnTo>
                      <a:pt x="63" y="38"/>
                    </a:lnTo>
                    <a:lnTo>
                      <a:pt x="64" y="38"/>
                    </a:lnTo>
                    <a:lnTo>
                      <a:pt x="64" y="37"/>
                    </a:lnTo>
                    <a:lnTo>
                      <a:pt x="65" y="37"/>
                    </a:lnTo>
                    <a:lnTo>
                      <a:pt x="66" y="36"/>
                    </a:lnTo>
                    <a:lnTo>
                      <a:pt x="67" y="35"/>
                    </a:lnTo>
                    <a:lnTo>
                      <a:pt x="68" y="35"/>
                    </a:lnTo>
                    <a:lnTo>
                      <a:pt x="68" y="34"/>
                    </a:lnTo>
                    <a:lnTo>
                      <a:pt x="69" y="34"/>
                    </a:lnTo>
                    <a:lnTo>
                      <a:pt x="70" y="32"/>
                    </a:lnTo>
                    <a:lnTo>
                      <a:pt x="71" y="32"/>
                    </a:lnTo>
                    <a:lnTo>
                      <a:pt x="71" y="31"/>
                    </a:lnTo>
                    <a:lnTo>
                      <a:pt x="72" y="31"/>
                    </a:lnTo>
                    <a:lnTo>
                      <a:pt x="73" y="31"/>
                    </a:lnTo>
                    <a:lnTo>
                      <a:pt x="73" y="30"/>
                    </a:lnTo>
                    <a:lnTo>
                      <a:pt x="74" y="30"/>
                    </a:lnTo>
                    <a:lnTo>
                      <a:pt x="75" y="29"/>
                    </a:lnTo>
                    <a:lnTo>
                      <a:pt x="76" y="29"/>
                    </a:lnTo>
                    <a:lnTo>
                      <a:pt x="76" y="28"/>
                    </a:lnTo>
                    <a:lnTo>
                      <a:pt x="77" y="28"/>
                    </a:lnTo>
                    <a:lnTo>
                      <a:pt x="78" y="28"/>
                    </a:lnTo>
                    <a:lnTo>
                      <a:pt x="78" y="27"/>
                    </a:lnTo>
                    <a:lnTo>
                      <a:pt x="79" y="27"/>
                    </a:lnTo>
                    <a:lnTo>
                      <a:pt x="80" y="27"/>
                    </a:lnTo>
                    <a:lnTo>
                      <a:pt x="80" y="26"/>
                    </a:lnTo>
                    <a:lnTo>
                      <a:pt x="81" y="26"/>
                    </a:lnTo>
                    <a:lnTo>
                      <a:pt x="81" y="25"/>
                    </a:lnTo>
                    <a:lnTo>
                      <a:pt x="82" y="25"/>
                    </a:lnTo>
                    <a:lnTo>
                      <a:pt x="83" y="25"/>
                    </a:lnTo>
                    <a:lnTo>
                      <a:pt x="83" y="23"/>
                    </a:lnTo>
                    <a:lnTo>
                      <a:pt x="84" y="23"/>
                    </a:lnTo>
                    <a:lnTo>
                      <a:pt x="85" y="22"/>
                    </a:lnTo>
                    <a:lnTo>
                      <a:pt x="86" y="22"/>
                    </a:lnTo>
                    <a:lnTo>
                      <a:pt x="86" y="21"/>
                    </a:lnTo>
                    <a:lnTo>
                      <a:pt x="87" y="21"/>
                    </a:lnTo>
                    <a:lnTo>
                      <a:pt x="88" y="20"/>
                    </a:lnTo>
                    <a:lnTo>
                      <a:pt x="89" y="19"/>
                    </a:lnTo>
                    <a:lnTo>
                      <a:pt x="90" y="19"/>
                    </a:lnTo>
                    <a:lnTo>
                      <a:pt x="91" y="18"/>
                    </a:lnTo>
                    <a:lnTo>
                      <a:pt x="92" y="18"/>
                    </a:lnTo>
                    <a:lnTo>
                      <a:pt x="92" y="17"/>
                    </a:lnTo>
                    <a:lnTo>
                      <a:pt x="93" y="17"/>
                    </a:lnTo>
                    <a:lnTo>
                      <a:pt x="94" y="16"/>
                    </a:lnTo>
                    <a:lnTo>
                      <a:pt x="95" y="16"/>
                    </a:lnTo>
                    <a:lnTo>
                      <a:pt x="95" y="14"/>
                    </a:lnTo>
                    <a:lnTo>
                      <a:pt x="96" y="14"/>
                    </a:lnTo>
                    <a:lnTo>
                      <a:pt x="97" y="14"/>
                    </a:lnTo>
                    <a:lnTo>
                      <a:pt x="97" y="13"/>
                    </a:lnTo>
                    <a:lnTo>
                      <a:pt x="98" y="13"/>
                    </a:lnTo>
                    <a:lnTo>
                      <a:pt x="99" y="12"/>
                    </a:lnTo>
                    <a:lnTo>
                      <a:pt x="100" y="12"/>
                    </a:lnTo>
                    <a:lnTo>
                      <a:pt x="100" y="11"/>
                    </a:lnTo>
                    <a:lnTo>
                      <a:pt x="101" y="11"/>
                    </a:lnTo>
                    <a:lnTo>
                      <a:pt x="102" y="11"/>
                    </a:lnTo>
                    <a:lnTo>
                      <a:pt x="102" y="10"/>
                    </a:lnTo>
                    <a:lnTo>
                      <a:pt x="103" y="10"/>
                    </a:lnTo>
                    <a:lnTo>
                      <a:pt x="104" y="10"/>
                    </a:lnTo>
                    <a:lnTo>
                      <a:pt x="104" y="9"/>
                    </a:lnTo>
                    <a:lnTo>
                      <a:pt x="105" y="9"/>
                    </a:lnTo>
                    <a:lnTo>
                      <a:pt x="105" y="8"/>
                    </a:lnTo>
                    <a:lnTo>
                      <a:pt x="106" y="8"/>
                    </a:lnTo>
                    <a:lnTo>
                      <a:pt x="107" y="8"/>
                    </a:lnTo>
                    <a:lnTo>
                      <a:pt x="107" y="6"/>
                    </a:lnTo>
                    <a:lnTo>
                      <a:pt x="108" y="6"/>
                    </a:lnTo>
                    <a:lnTo>
                      <a:pt x="109" y="5"/>
                    </a:lnTo>
                    <a:lnTo>
                      <a:pt x="110" y="4"/>
                    </a:lnTo>
                    <a:lnTo>
                      <a:pt x="111" y="4"/>
                    </a:lnTo>
                    <a:lnTo>
                      <a:pt x="112" y="3"/>
                    </a:lnTo>
                    <a:lnTo>
                      <a:pt x="113"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5" name="Freeform 224">
                <a:extLst>
                  <a:ext uri="{FF2B5EF4-FFF2-40B4-BE49-F238E27FC236}">
                    <a16:creationId xmlns:a16="http://schemas.microsoft.com/office/drawing/2014/main" id="{00000000-0008-0000-0300-0000E1000000}"/>
                  </a:ext>
                </a:extLst>
              </xdr:cNvPr>
              <xdr:cNvSpPr>
                <a:spLocks/>
              </xdr:cNvSpPr>
            </xdr:nvSpPr>
            <xdr:spPr bwMode="auto">
              <a:xfrm>
                <a:off x="4162425" y="2392363"/>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4"/>
                    </a:lnTo>
                    <a:lnTo>
                      <a:pt x="1" y="83"/>
                    </a:lnTo>
                    <a:lnTo>
                      <a:pt x="2" y="83"/>
                    </a:lnTo>
                    <a:lnTo>
                      <a:pt x="3" y="83"/>
                    </a:lnTo>
                    <a:lnTo>
                      <a:pt x="3" y="81"/>
                    </a:lnTo>
                    <a:lnTo>
                      <a:pt x="4" y="81"/>
                    </a:lnTo>
                    <a:lnTo>
                      <a:pt x="4" y="80"/>
                    </a:lnTo>
                    <a:lnTo>
                      <a:pt x="5" y="80"/>
                    </a:lnTo>
                    <a:lnTo>
                      <a:pt x="6" y="80"/>
                    </a:lnTo>
                    <a:lnTo>
                      <a:pt x="6" y="79"/>
                    </a:lnTo>
                    <a:lnTo>
                      <a:pt x="7" y="79"/>
                    </a:lnTo>
                    <a:lnTo>
                      <a:pt x="8" y="79"/>
                    </a:lnTo>
                    <a:lnTo>
                      <a:pt x="8" y="78"/>
                    </a:lnTo>
                    <a:lnTo>
                      <a:pt x="9" y="78"/>
                    </a:lnTo>
                    <a:lnTo>
                      <a:pt x="9" y="77"/>
                    </a:lnTo>
                    <a:lnTo>
                      <a:pt x="10" y="77"/>
                    </a:lnTo>
                    <a:lnTo>
                      <a:pt x="11" y="76"/>
                    </a:lnTo>
                    <a:lnTo>
                      <a:pt x="12" y="76"/>
                    </a:lnTo>
                    <a:lnTo>
                      <a:pt x="12" y="75"/>
                    </a:lnTo>
                    <a:lnTo>
                      <a:pt x="13" y="75"/>
                    </a:lnTo>
                    <a:lnTo>
                      <a:pt x="14" y="74"/>
                    </a:lnTo>
                    <a:lnTo>
                      <a:pt x="15" y="74"/>
                    </a:lnTo>
                    <a:lnTo>
                      <a:pt x="15" y="72"/>
                    </a:lnTo>
                    <a:lnTo>
                      <a:pt x="16" y="72"/>
                    </a:lnTo>
                    <a:lnTo>
                      <a:pt x="17" y="72"/>
                    </a:lnTo>
                    <a:lnTo>
                      <a:pt x="17" y="71"/>
                    </a:lnTo>
                    <a:lnTo>
                      <a:pt x="18" y="71"/>
                    </a:lnTo>
                    <a:lnTo>
                      <a:pt x="18" y="70"/>
                    </a:lnTo>
                    <a:lnTo>
                      <a:pt x="19" y="70"/>
                    </a:lnTo>
                    <a:lnTo>
                      <a:pt x="20" y="70"/>
                    </a:lnTo>
                    <a:lnTo>
                      <a:pt x="20" y="69"/>
                    </a:lnTo>
                    <a:lnTo>
                      <a:pt x="21" y="69"/>
                    </a:lnTo>
                    <a:lnTo>
                      <a:pt x="22" y="69"/>
                    </a:lnTo>
                    <a:lnTo>
                      <a:pt x="22" y="68"/>
                    </a:lnTo>
                    <a:lnTo>
                      <a:pt x="23" y="68"/>
                    </a:lnTo>
                    <a:lnTo>
                      <a:pt x="24" y="68"/>
                    </a:lnTo>
                    <a:lnTo>
                      <a:pt x="24" y="67"/>
                    </a:lnTo>
                    <a:lnTo>
                      <a:pt x="25" y="67"/>
                    </a:lnTo>
                    <a:lnTo>
                      <a:pt x="25" y="66"/>
                    </a:lnTo>
                    <a:lnTo>
                      <a:pt x="26" y="66"/>
                    </a:lnTo>
                    <a:lnTo>
                      <a:pt x="27" y="66"/>
                    </a:lnTo>
                    <a:lnTo>
                      <a:pt x="27" y="65"/>
                    </a:lnTo>
                    <a:lnTo>
                      <a:pt x="28" y="65"/>
                    </a:lnTo>
                    <a:lnTo>
                      <a:pt x="29" y="65"/>
                    </a:lnTo>
                    <a:lnTo>
                      <a:pt x="29" y="63"/>
                    </a:lnTo>
                    <a:lnTo>
                      <a:pt x="30" y="63"/>
                    </a:lnTo>
                    <a:lnTo>
                      <a:pt x="30" y="62"/>
                    </a:lnTo>
                    <a:lnTo>
                      <a:pt x="31" y="62"/>
                    </a:lnTo>
                    <a:lnTo>
                      <a:pt x="32" y="61"/>
                    </a:lnTo>
                    <a:lnTo>
                      <a:pt x="33" y="61"/>
                    </a:lnTo>
                    <a:lnTo>
                      <a:pt x="33" y="60"/>
                    </a:lnTo>
                    <a:lnTo>
                      <a:pt x="34" y="60"/>
                    </a:lnTo>
                    <a:lnTo>
                      <a:pt x="35" y="60"/>
                    </a:lnTo>
                    <a:lnTo>
                      <a:pt x="35" y="59"/>
                    </a:lnTo>
                    <a:lnTo>
                      <a:pt x="36" y="59"/>
                    </a:lnTo>
                    <a:lnTo>
                      <a:pt x="36" y="58"/>
                    </a:lnTo>
                    <a:lnTo>
                      <a:pt x="37" y="58"/>
                    </a:lnTo>
                    <a:lnTo>
                      <a:pt x="38" y="58"/>
                    </a:lnTo>
                    <a:lnTo>
                      <a:pt x="38" y="57"/>
                    </a:lnTo>
                    <a:lnTo>
                      <a:pt x="39" y="57"/>
                    </a:lnTo>
                    <a:lnTo>
                      <a:pt x="40" y="56"/>
                    </a:lnTo>
                    <a:lnTo>
                      <a:pt x="41" y="56"/>
                    </a:lnTo>
                    <a:lnTo>
                      <a:pt x="41" y="54"/>
                    </a:lnTo>
                    <a:lnTo>
                      <a:pt x="42" y="54"/>
                    </a:lnTo>
                    <a:lnTo>
                      <a:pt x="43" y="54"/>
                    </a:lnTo>
                    <a:lnTo>
                      <a:pt x="43" y="53"/>
                    </a:lnTo>
                    <a:lnTo>
                      <a:pt x="44" y="53"/>
                    </a:lnTo>
                    <a:lnTo>
                      <a:pt x="45" y="53"/>
                    </a:lnTo>
                    <a:lnTo>
                      <a:pt x="45" y="52"/>
                    </a:lnTo>
                    <a:lnTo>
                      <a:pt x="46" y="52"/>
                    </a:lnTo>
                    <a:lnTo>
                      <a:pt x="46" y="51"/>
                    </a:lnTo>
                    <a:lnTo>
                      <a:pt x="47" y="51"/>
                    </a:lnTo>
                    <a:lnTo>
                      <a:pt x="48" y="51"/>
                    </a:lnTo>
                    <a:lnTo>
                      <a:pt x="48" y="50"/>
                    </a:lnTo>
                    <a:lnTo>
                      <a:pt x="49" y="50"/>
                    </a:lnTo>
                    <a:lnTo>
                      <a:pt x="50" y="49"/>
                    </a:lnTo>
                    <a:lnTo>
                      <a:pt x="51" y="49"/>
                    </a:lnTo>
                    <a:lnTo>
                      <a:pt x="51" y="48"/>
                    </a:lnTo>
                    <a:lnTo>
                      <a:pt x="52" y="48"/>
                    </a:lnTo>
                    <a:lnTo>
                      <a:pt x="52" y="47"/>
                    </a:lnTo>
                    <a:lnTo>
                      <a:pt x="53" y="47"/>
                    </a:lnTo>
                    <a:lnTo>
                      <a:pt x="53" y="45"/>
                    </a:lnTo>
                    <a:lnTo>
                      <a:pt x="54" y="45"/>
                    </a:lnTo>
                    <a:lnTo>
                      <a:pt x="55" y="45"/>
                    </a:lnTo>
                    <a:lnTo>
                      <a:pt x="55" y="44"/>
                    </a:lnTo>
                    <a:lnTo>
                      <a:pt x="56" y="44"/>
                    </a:lnTo>
                    <a:lnTo>
                      <a:pt x="57" y="44"/>
                    </a:lnTo>
                    <a:lnTo>
                      <a:pt x="57" y="43"/>
                    </a:lnTo>
                    <a:lnTo>
                      <a:pt x="58" y="43"/>
                    </a:lnTo>
                    <a:lnTo>
                      <a:pt x="59" y="43"/>
                    </a:lnTo>
                    <a:lnTo>
                      <a:pt x="59" y="42"/>
                    </a:lnTo>
                    <a:lnTo>
                      <a:pt x="60" y="42"/>
                    </a:lnTo>
                    <a:lnTo>
                      <a:pt x="60" y="41"/>
                    </a:lnTo>
                    <a:lnTo>
                      <a:pt x="61" y="41"/>
                    </a:lnTo>
                    <a:lnTo>
                      <a:pt x="62" y="40"/>
                    </a:lnTo>
                    <a:lnTo>
                      <a:pt x="63" y="39"/>
                    </a:lnTo>
                    <a:lnTo>
                      <a:pt x="64" y="39"/>
                    </a:lnTo>
                    <a:lnTo>
                      <a:pt x="65" y="38"/>
                    </a:lnTo>
                    <a:lnTo>
                      <a:pt x="66" y="38"/>
                    </a:lnTo>
                    <a:lnTo>
                      <a:pt x="66" y="36"/>
                    </a:lnTo>
                    <a:lnTo>
                      <a:pt x="67" y="36"/>
                    </a:lnTo>
                    <a:lnTo>
                      <a:pt x="68" y="36"/>
                    </a:lnTo>
                    <a:lnTo>
                      <a:pt x="68" y="35"/>
                    </a:lnTo>
                    <a:lnTo>
                      <a:pt x="69" y="35"/>
                    </a:lnTo>
                    <a:lnTo>
                      <a:pt x="70" y="34"/>
                    </a:lnTo>
                    <a:lnTo>
                      <a:pt x="71" y="34"/>
                    </a:lnTo>
                    <a:lnTo>
                      <a:pt x="71" y="33"/>
                    </a:lnTo>
                    <a:lnTo>
                      <a:pt x="72" y="33"/>
                    </a:lnTo>
                    <a:lnTo>
                      <a:pt x="73" y="33"/>
                    </a:lnTo>
                    <a:lnTo>
                      <a:pt x="73" y="32"/>
                    </a:lnTo>
                    <a:lnTo>
                      <a:pt x="74" y="32"/>
                    </a:lnTo>
                    <a:lnTo>
                      <a:pt x="74" y="31"/>
                    </a:lnTo>
                    <a:lnTo>
                      <a:pt x="75" y="31"/>
                    </a:lnTo>
                    <a:lnTo>
                      <a:pt x="76" y="31"/>
                    </a:lnTo>
                    <a:lnTo>
                      <a:pt x="76" y="30"/>
                    </a:lnTo>
                    <a:lnTo>
                      <a:pt x="77" y="30"/>
                    </a:lnTo>
                    <a:lnTo>
                      <a:pt x="78" y="29"/>
                    </a:lnTo>
                    <a:lnTo>
                      <a:pt x="79" y="27"/>
                    </a:lnTo>
                    <a:lnTo>
                      <a:pt x="80" y="27"/>
                    </a:lnTo>
                    <a:lnTo>
                      <a:pt x="81" y="26"/>
                    </a:lnTo>
                    <a:lnTo>
                      <a:pt x="82" y="25"/>
                    </a:lnTo>
                    <a:lnTo>
                      <a:pt x="83" y="25"/>
                    </a:lnTo>
                    <a:lnTo>
                      <a:pt x="84" y="24"/>
                    </a:lnTo>
                    <a:lnTo>
                      <a:pt x="85" y="24"/>
                    </a:lnTo>
                    <a:lnTo>
                      <a:pt x="85" y="23"/>
                    </a:lnTo>
                    <a:lnTo>
                      <a:pt x="86" y="23"/>
                    </a:lnTo>
                    <a:lnTo>
                      <a:pt x="87" y="23"/>
                    </a:lnTo>
                    <a:lnTo>
                      <a:pt x="87" y="22"/>
                    </a:lnTo>
                    <a:lnTo>
                      <a:pt x="88" y="22"/>
                    </a:lnTo>
                    <a:lnTo>
                      <a:pt x="88" y="21"/>
                    </a:lnTo>
                    <a:lnTo>
                      <a:pt x="89" y="21"/>
                    </a:lnTo>
                    <a:lnTo>
                      <a:pt x="90" y="21"/>
                    </a:lnTo>
                    <a:lnTo>
                      <a:pt x="90" y="19"/>
                    </a:lnTo>
                    <a:lnTo>
                      <a:pt x="91" y="19"/>
                    </a:lnTo>
                    <a:lnTo>
                      <a:pt x="92" y="19"/>
                    </a:lnTo>
                    <a:lnTo>
                      <a:pt x="92" y="18"/>
                    </a:lnTo>
                    <a:lnTo>
                      <a:pt x="93" y="18"/>
                    </a:lnTo>
                    <a:lnTo>
                      <a:pt x="94" y="17"/>
                    </a:lnTo>
                    <a:lnTo>
                      <a:pt x="95" y="17"/>
                    </a:lnTo>
                    <a:lnTo>
                      <a:pt x="95" y="16"/>
                    </a:lnTo>
                    <a:lnTo>
                      <a:pt x="96" y="16"/>
                    </a:lnTo>
                    <a:lnTo>
                      <a:pt x="96" y="15"/>
                    </a:lnTo>
                    <a:lnTo>
                      <a:pt x="97" y="15"/>
                    </a:lnTo>
                    <a:lnTo>
                      <a:pt x="98" y="15"/>
                    </a:lnTo>
                    <a:lnTo>
                      <a:pt x="98" y="14"/>
                    </a:lnTo>
                    <a:lnTo>
                      <a:pt x="99" y="14"/>
                    </a:lnTo>
                    <a:lnTo>
                      <a:pt x="99" y="13"/>
                    </a:lnTo>
                    <a:lnTo>
                      <a:pt x="100" y="13"/>
                    </a:lnTo>
                    <a:lnTo>
                      <a:pt x="101" y="13"/>
                    </a:lnTo>
                    <a:lnTo>
                      <a:pt x="101" y="12"/>
                    </a:lnTo>
                    <a:lnTo>
                      <a:pt x="102" y="12"/>
                    </a:lnTo>
                    <a:lnTo>
                      <a:pt x="102" y="10"/>
                    </a:lnTo>
                    <a:lnTo>
                      <a:pt x="103" y="10"/>
                    </a:lnTo>
                    <a:lnTo>
                      <a:pt x="104" y="10"/>
                    </a:lnTo>
                    <a:lnTo>
                      <a:pt x="104" y="9"/>
                    </a:lnTo>
                    <a:lnTo>
                      <a:pt x="105" y="9"/>
                    </a:lnTo>
                    <a:lnTo>
                      <a:pt x="106" y="9"/>
                    </a:lnTo>
                    <a:lnTo>
                      <a:pt x="106" y="8"/>
                    </a:lnTo>
                    <a:lnTo>
                      <a:pt x="107" y="8"/>
                    </a:lnTo>
                    <a:lnTo>
                      <a:pt x="108" y="7"/>
                    </a:lnTo>
                    <a:lnTo>
                      <a:pt x="109" y="7"/>
                    </a:lnTo>
                    <a:lnTo>
                      <a:pt x="109" y="6"/>
                    </a:lnTo>
                    <a:lnTo>
                      <a:pt x="110" y="6"/>
                    </a:lnTo>
                    <a:lnTo>
                      <a:pt x="111" y="5"/>
                    </a:lnTo>
                    <a:lnTo>
                      <a:pt x="112" y="5"/>
                    </a:lnTo>
                    <a:lnTo>
                      <a:pt x="112" y="4"/>
                    </a:lnTo>
                    <a:lnTo>
                      <a:pt x="113" y="4"/>
                    </a:lnTo>
                    <a:lnTo>
                      <a:pt x="114" y="3"/>
                    </a:lnTo>
                    <a:lnTo>
                      <a:pt x="115" y="3"/>
                    </a:lnTo>
                    <a:lnTo>
                      <a:pt x="115" y="1"/>
                    </a:lnTo>
                    <a:lnTo>
                      <a:pt x="116" y="1"/>
                    </a:lnTo>
                    <a:lnTo>
                      <a:pt x="117"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6" name="Freeform 225">
                <a:extLst>
                  <a:ext uri="{FF2B5EF4-FFF2-40B4-BE49-F238E27FC236}">
                    <a16:creationId xmlns:a16="http://schemas.microsoft.com/office/drawing/2014/main" id="{00000000-0008-0000-0300-0000E2000000}"/>
                  </a:ext>
                </a:extLst>
              </xdr:cNvPr>
              <xdr:cNvSpPr>
                <a:spLocks/>
              </xdr:cNvSpPr>
            </xdr:nvSpPr>
            <xdr:spPr bwMode="auto">
              <a:xfrm>
                <a:off x="4348163" y="2260601"/>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1" y="83"/>
                    </a:lnTo>
                    <a:lnTo>
                      <a:pt x="1" y="82"/>
                    </a:lnTo>
                    <a:lnTo>
                      <a:pt x="2" y="82"/>
                    </a:lnTo>
                    <a:lnTo>
                      <a:pt x="3" y="82"/>
                    </a:lnTo>
                    <a:lnTo>
                      <a:pt x="3" y="81"/>
                    </a:lnTo>
                    <a:lnTo>
                      <a:pt x="4" y="81"/>
                    </a:lnTo>
                    <a:lnTo>
                      <a:pt x="5" y="81"/>
                    </a:lnTo>
                    <a:lnTo>
                      <a:pt x="5" y="80"/>
                    </a:lnTo>
                    <a:lnTo>
                      <a:pt x="6" y="80"/>
                    </a:lnTo>
                    <a:lnTo>
                      <a:pt x="6" y="79"/>
                    </a:lnTo>
                    <a:lnTo>
                      <a:pt x="7" y="79"/>
                    </a:lnTo>
                    <a:lnTo>
                      <a:pt x="8" y="79"/>
                    </a:lnTo>
                    <a:lnTo>
                      <a:pt x="8" y="78"/>
                    </a:lnTo>
                    <a:lnTo>
                      <a:pt x="9" y="78"/>
                    </a:lnTo>
                    <a:lnTo>
                      <a:pt x="9" y="77"/>
                    </a:lnTo>
                    <a:lnTo>
                      <a:pt x="10" y="77"/>
                    </a:lnTo>
                    <a:lnTo>
                      <a:pt x="11" y="77"/>
                    </a:lnTo>
                    <a:lnTo>
                      <a:pt x="11" y="75"/>
                    </a:lnTo>
                    <a:lnTo>
                      <a:pt x="12" y="75"/>
                    </a:lnTo>
                    <a:lnTo>
                      <a:pt x="12" y="74"/>
                    </a:lnTo>
                    <a:lnTo>
                      <a:pt x="13" y="74"/>
                    </a:lnTo>
                    <a:lnTo>
                      <a:pt x="14" y="74"/>
                    </a:lnTo>
                    <a:lnTo>
                      <a:pt x="14" y="73"/>
                    </a:lnTo>
                    <a:lnTo>
                      <a:pt x="15" y="73"/>
                    </a:lnTo>
                    <a:lnTo>
                      <a:pt x="15" y="72"/>
                    </a:lnTo>
                    <a:lnTo>
                      <a:pt x="16" y="72"/>
                    </a:lnTo>
                    <a:lnTo>
                      <a:pt x="17" y="72"/>
                    </a:lnTo>
                    <a:lnTo>
                      <a:pt x="17" y="71"/>
                    </a:lnTo>
                    <a:lnTo>
                      <a:pt x="18" y="71"/>
                    </a:lnTo>
                    <a:lnTo>
                      <a:pt x="19" y="70"/>
                    </a:lnTo>
                    <a:lnTo>
                      <a:pt x="20" y="70"/>
                    </a:lnTo>
                    <a:lnTo>
                      <a:pt x="20" y="69"/>
                    </a:lnTo>
                    <a:lnTo>
                      <a:pt x="21" y="69"/>
                    </a:lnTo>
                    <a:lnTo>
                      <a:pt x="22" y="68"/>
                    </a:lnTo>
                    <a:lnTo>
                      <a:pt x="23" y="68"/>
                    </a:lnTo>
                    <a:lnTo>
                      <a:pt x="23" y="66"/>
                    </a:lnTo>
                    <a:lnTo>
                      <a:pt x="24" y="66"/>
                    </a:lnTo>
                    <a:lnTo>
                      <a:pt x="25" y="65"/>
                    </a:lnTo>
                    <a:lnTo>
                      <a:pt x="26" y="65"/>
                    </a:lnTo>
                    <a:lnTo>
                      <a:pt x="26" y="64"/>
                    </a:lnTo>
                    <a:lnTo>
                      <a:pt x="27" y="64"/>
                    </a:lnTo>
                    <a:lnTo>
                      <a:pt x="28" y="64"/>
                    </a:lnTo>
                    <a:lnTo>
                      <a:pt x="28" y="63"/>
                    </a:lnTo>
                    <a:lnTo>
                      <a:pt x="29" y="63"/>
                    </a:lnTo>
                    <a:lnTo>
                      <a:pt x="30" y="62"/>
                    </a:lnTo>
                    <a:lnTo>
                      <a:pt x="31" y="62"/>
                    </a:lnTo>
                    <a:lnTo>
                      <a:pt x="31" y="61"/>
                    </a:lnTo>
                    <a:lnTo>
                      <a:pt x="32" y="61"/>
                    </a:lnTo>
                    <a:lnTo>
                      <a:pt x="33" y="61"/>
                    </a:lnTo>
                    <a:lnTo>
                      <a:pt x="33" y="60"/>
                    </a:lnTo>
                    <a:lnTo>
                      <a:pt x="34" y="60"/>
                    </a:lnTo>
                    <a:lnTo>
                      <a:pt x="34" y="59"/>
                    </a:lnTo>
                    <a:lnTo>
                      <a:pt x="35" y="59"/>
                    </a:lnTo>
                    <a:lnTo>
                      <a:pt x="36" y="59"/>
                    </a:lnTo>
                    <a:lnTo>
                      <a:pt x="36" y="57"/>
                    </a:lnTo>
                    <a:lnTo>
                      <a:pt x="37" y="57"/>
                    </a:lnTo>
                    <a:lnTo>
                      <a:pt x="38" y="57"/>
                    </a:lnTo>
                    <a:lnTo>
                      <a:pt x="38" y="56"/>
                    </a:lnTo>
                    <a:lnTo>
                      <a:pt x="39" y="56"/>
                    </a:lnTo>
                    <a:lnTo>
                      <a:pt x="39" y="55"/>
                    </a:lnTo>
                    <a:lnTo>
                      <a:pt x="40" y="55"/>
                    </a:lnTo>
                    <a:lnTo>
                      <a:pt x="41" y="55"/>
                    </a:lnTo>
                    <a:lnTo>
                      <a:pt x="41" y="54"/>
                    </a:lnTo>
                    <a:lnTo>
                      <a:pt x="42" y="54"/>
                    </a:lnTo>
                    <a:lnTo>
                      <a:pt x="43" y="54"/>
                    </a:lnTo>
                    <a:lnTo>
                      <a:pt x="43" y="53"/>
                    </a:lnTo>
                    <a:lnTo>
                      <a:pt x="44" y="53"/>
                    </a:lnTo>
                    <a:lnTo>
                      <a:pt x="45" y="52"/>
                    </a:lnTo>
                    <a:lnTo>
                      <a:pt x="46" y="52"/>
                    </a:lnTo>
                    <a:lnTo>
                      <a:pt x="46" y="51"/>
                    </a:lnTo>
                    <a:lnTo>
                      <a:pt x="47" y="51"/>
                    </a:lnTo>
                    <a:lnTo>
                      <a:pt x="48" y="50"/>
                    </a:lnTo>
                    <a:lnTo>
                      <a:pt x="49" y="50"/>
                    </a:lnTo>
                    <a:lnTo>
                      <a:pt x="49" y="48"/>
                    </a:lnTo>
                    <a:lnTo>
                      <a:pt x="50" y="48"/>
                    </a:lnTo>
                    <a:lnTo>
                      <a:pt x="51" y="48"/>
                    </a:lnTo>
                    <a:lnTo>
                      <a:pt x="51" y="47"/>
                    </a:lnTo>
                    <a:lnTo>
                      <a:pt x="52" y="47"/>
                    </a:lnTo>
                    <a:lnTo>
                      <a:pt x="52" y="46"/>
                    </a:lnTo>
                    <a:lnTo>
                      <a:pt x="53" y="46"/>
                    </a:lnTo>
                    <a:lnTo>
                      <a:pt x="54" y="46"/>
                    </a:lnTo>
                    <a:lnTo>
                      <a:pt x="54" y="45"/>
                    </a:lnTo>
                    <a:lnTo>
                      <a:pt x="55" y="45"/>
                    </a:lnTo>
                    <a:lnTo>
                      <a:pt x="55" y="44"/>
                    </a:lnTo>
                    <a:lnTo>
                      <a:pt x="56" y="44"/>
                    </a:lnTo>
                    <a:lnTo>
                      <a:pt x="57" y="44"/>
                    </a:lnTo>
                    <a:lnTo>
                      <a:pt x="57" y="43"/>
                    </a:lnTo>
                    <a:lnTo>
                      <a:pt x="58" y="43"/>
                    </a:lnTo>
                    <a:lnTo>
                      <a:pt x="59" y="43"/>
                    </a:lnTo>
                    <a:lnTo>
                      <a:pt x="59" y="42"/>
                    </a:lnTo>
                    <a:lnTo>
                      <a:pt x="60" y="42"/>
                    </a:lnTo>
                    <a:lnTo>
                      <a:pt x="60" y="41"/>
                    </a:lnTo>
                    <a:lnTo>
                      <a:pt x="61" y="41"/>
                    </a:lnTo>
                    <a:lnTo>
                      <a:pt x="62" y="41"/>
                    </a:lnTo>
                    <a:lnTo>
                      <a:pt x="62" y="39"/>
                    </a:lnTo>
                    <a:lnTo>
                      <a:pt x="63" y="39"/>
                    </a:lnTo>
                    <a:lnTo>
                      <a:pt x="64" y="38"/>
                    </a:lnTo>
                    <a:lnTo>
                      <a:pt x="65" y="38"/>
                    </a:lnTo>
                    <a:lnTo>
                      <a:pt x="65" y="37"/>
                    </a:lnTo>
                    <a:lnTo>
                      <a:pt x="66" y="37"/>
                    </a:lnTo>
                    <a:lnTo>
                      <a:pt x="67" y="36"/>
                    </a:lnTo>
                    <a:lnTo>
                      <a:pt x="68" y="36"/>
                    </a:lnTo>
                    <a:lnTo>
                      <a:pt x="69" y="35"/>
                    </a:lnTo>
                    <a:lnTo>
                      <a:pt x="70" y="35"/>
                    </a:lnTo>
                    <a:lnTo>
                      <a:pt x="70" y="34"/>
                    </a:lnTo>
                    <a:lnTo>
                      <a:pt x="71" y="34"/>
                    </a:lnTo>
                    <a:lnTo>
                      <a:pt x="72" y="34"/>
                    </a:lnTo>
                    <a:lnTo>
                      <a:pt x="72" y="33"/>
                    </a:lnTo>
                    <a:lnTo>
                      <a:pt x="73" y="33"/>
                    </a:lnTo>
                    <a:lnTo>
                      <a:pt x="73" y="32"/>
                    </a:lnTo>
                    <a:lnTo>
                      <a:pt x="74" y="32"/>
                    </a:lnTo>
                    <a:lnTo>
                      <a:pt x="75" y="30"/>
                    </a:lnTo>
                    <a:lnTo>
                      <a:pt x="76" y="30"/>
                    </a:lnTo>
                    <a:lnTo>
                      <a:pt x="76" y="29"/>
                    </a:lnTo>
                    <a:lnTo>
                      <a:pt x="77" y="29"/>
                    </a:lnTo>
                    <a:lnTo>
                      <a:pt x="78" y="29"/>
                    </a:lnTo>
                    <a:lnTo>
                      <a:pt x="78" y="28"/>
                    </a:lnTo>
                    <a:lnTo>
                      <a:pt x="79" y="28"/>
                    </a:lnTo>
                    <a:lnTo>
                      <a:pt x="80" y="28"/>
                    </a:lnTo>
                    <a:lnTo>
                      <a:pt x="80" y="27"/>
                    </a:lnTo>
                    <a:lnTo>
                      <a:pt x="81" y="27"/>
                    </a:lnTo>
                    <a:lnTo>
                      <a:pt x="81" y="26"/>
                    </a:lnTo>
                    <a:lnTo>
                      <a:pt x="82" y="26"/>
                    </a:lnTo>
                    <a:lnTo>
                      <a:pt x="83" y="26"/>
                    </a:lnTo>
                    <a:lnTo>
                      <a:pt x="83" y="25"/>
                    </a:lnTo>
                    <a:lnTo>
                      <a:pt x="84" y="25"/>
                    </a:lnTo>
                    <a:lnTo>
                      <a:pt x="85" y="25"/>
                    </a:lnTo>
                    <a:lnTo>
                      <a:pt x="85" y="24"/>
                    </a:lnTo>
                    <a:lnTo>
                      <a:pt x="86" y="24"/>
                    </a:lnTo>
                    <a:lnTo>
                      <a:pt x="86" y="22"/>
                    </a:lnTo>
                    <a:lnTo>
                      <a:pt x="87" y="22"/>
                    </a:lnTo>
                    <a:lnTo>
                      <a:pt x="88" y="22"/>
                    </a:lnTo>
                    <a:lnTo>
                      <a:pt x="88" y="21"/>
                    </a:lnTo>
                    <a:lnTo>
                      <a:pt x="89" y="21"/>
                    </a:lnTo>
                    <a:lnTo>
                      <a:pt x="90" y="21"/>
                    </a:lnTo>
                    <a:lnTo>
                      <a:pt x="90" y="20"/>
                    </a:lnTo>
                    <a:lnTo>
                      <a:pt x="91" y="19"/>
                    </a:lnTo>
                    <a:lnTo>
                      <a:pt x="92" y="19"/>
                    </a:lnTo>
                    <a:lnTo>
                      <a:pt x="93" y="18"/>
                    </a:lnTo>
                    <a:lnTo>
                      <a:pt x="94" y="18"/>
                    </a:lnTo>
                    <a:lnTo>
                      <a:pt x="94" y="17"/>
                    </a:lnTo>
                    <a:lnTo>
                      <a:pt x="95" y="17"/>
                    </a:lnTo>
                    <a:lnTo>
                      <a:pt x="95" y="16"/>
                    </a:lnTo>
                    <a:lnTo>
                      <a:pt x="96" y="16"/>
                    </a:lnTo>
                    <a:lnTo>
                      <a:pt x="97" y="16"/>
                    </a:lnTo>
                    <a:lnTo>
                      <a:pt x="97" y="15"/>
                    </a:lnTo>
                    <a:lnTo>
                      <a:pt x="98" y="15"/>
                    </a:lnTo>
                    <a:lnTo>
                      <a:pt x="99" y="15"/>
                    </a:lnTo>
                    <a:lnTo>
                      <a:pt x="99" y="13"/>
                    </a:lnTo>
                    <a:lnTo>
                      <a:pt x="100" y="13"/>
                    </a:lnTo>
                    <a:lnTo>
                      <a:pt x="100" y="12"/>
                    </a:lnTo>
                    <a:lnTo>
                      <a:pt x="101" y="12"/>
                    </a:lnTo>
                    <a:lnTo>
                      <a:pt x="102" y="12"/>
                    </a:lnTo>
                    <a:lnTo>
                      <a:pt x="102" y="11"/>
                    </a:lnTo>
                    <a:lnTo>
                      <a:pt x="103" y="11"/>
                    </a:lnTo>
                    <a:lnTo>
                      <a:pt x="103" y="10"/>
                    </a:lnTo>
                    <a:lnTo>
                      <a:pt x="104" y="10"/>
                    </a:lnTo>
                    <a:lnTo>
                      <a:pt x="105" y="10"/>
                    </a:lnTo>
                    <a:lnTo>
                      <a:pt x="105" y="9"/>
                    </a:lnTo>
                    <a:lnTo>
                      <a:pt x="106" y="9"/>
                    </a:lnTo>
                    <a:lnTo>
                      <a:pt x="106" y="8"/>
                    </a:lnTo>
                    <a:lnTo>
                      <a:pt x="107" y="8"/>
                    </a:lnTo>
                    <a:lnTo>
                      <a:pt x="108" y="8"/>
                    </a:lnTo>
                    <a:lnTo>
                      <a:pt x="108" y="7"/>
                    </a:lnTo>
                    <a:lnTo>
                      <a:pt x="109" y="7"/>
                    </a:lnTo>
                    <a:lnTo>
                      <a:pt x="109" y="6"/>
                    </a:lnTo>
                    <a:lnTo>
                      <a:pt x="110" y="6"/>
                    </a:lnTo>
                    <a:lnTo>
                      <a:pt x="111" y="6"/>
                    </a:lnTo>
                    <a:lnTo>
                      <a:pt x="111" y="4"/>
                    </a:lnTo>
                    <a:lnTo>
                      <a:pt x="112" y="4"/>
                    </a:lnTo>
                    <a:lnTo>
                      <a:pt x="112" y="3"/>
                    </a:lnTo>
                    <a:lnTo>
                      <a:pt x="113" y="3"/>
                    </a:lnTo>
                    <a:lnTo>
                      <a:pt x="114" y="2"/>
                    </a:lnTo>
                    <a:lnTo>
                      <a:pt x="115" y="2"/>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7" name="Freeform 226">
                <a:extLst>
                  <a:ext uri="{FF2B5EF4-FFF2-40B4-BE49-F238E27FC236}">
                    <a16:creationId xmlns:a16="http://schemas.microsoft.com/office/drawing/2014/main" id="{00000000-0008-0000-0300-0000E3000000}"/>
                  </a:ext>
                </a:extLst>
              </xdr:cNvPr>
              <xdr:cNvSpPr>
                <a:spLocks/>
              </xdr:cNvSpPr>
            </xdr:nvSpPr>
            <xdr:spPr bwMode="auto">
              <a:xfrm>
                <a:off x="4533900" y="2128838"/>
                <a:ext cx="187325" cy="131763"/>
              </a:xfrm>
              <a:custGeom>
                <a:avLst/>
                <a:gdLst>
                  <a:gd name="T0" fmla="*/ 2147483647 w 118"/>
                  <a:gd name="T1" fmla="*/ 2147483647 h 83"/>
                  <a:gd name="T2" fmla="*/ 2147483647 w 118"/>
                  <a:gd name="T3" fmla="*/ 2147483647 h 83"/>
                  <a:gd name="T4" fmla="*/ 2147483647 w 118"/>
                  <a:gd name="T5" fmla="*/ 2147483647 h 83"/>
                  <a:gd name="T6" fmla="*/ 2147483647 w 118"/>
                  <a:gd name="T7" fmla="*/ 2147483647 h 83"/>
                  <a:gd name="T8" fmla="*/ 2147483647 w 118"/>
                  <a:gd name="T9" fmla="*/ 2147483647 h 83"/>
                  <a:gd name="T10" fmla="*/ 2147483647 w 118"/>
                  <a:gd name="T11" fmla="*/ 2147483647 h 83"/>
                  <a:gd name="T12" fmla="*/ 2147483647 w 118"/>
                  <a:gd name="T13" fmla="*/ 2147483647 h 83"/>
                  <a:gd name="T14" fmla="*/ 2147483647 w 118"/>
                  <a:gd name="T15" fmla="*/ 2147483647 h 83"/>
                  <a:gd name="T16" fmla="*/ 2147483647 w 118"/>
                  <a:gd name="T17" fmla="*/ 2147483647 h 83"/>
                  <a:gd name="T18" fmla="*/ 2147483647 w 118"/>
                  <a:gd name="T19" fmla="*/ 2147483647 h 83"/>
                  <a:gd name="T20" fmla="*/ 2147483647 w 118"/>
                  <a:gd name="T21" fmla="*/ 2147483647 h 83"/>
                  <a:gd name="T22" fmla="*/ 2147483647 w 118"/>
                  <a:gd name="T23" fmla="*/ 2147483647 h 83"/>
                  <a:gd name="T24" fmla="*/ 2147483647 w 118"/>
                  <a:gd name="T25" fmla="*/ 2147483647 h 83"/>
                  <a:gd name="T26" fmla="*/ 2147483647 w 118"/>
                  <a:gd name="T27" fmla="*/ 2147483647 h 83"/>
                  <a:gd name="T28" fmla="*/ 2147483647 w 118"/>
                  <a:gd name="T29" fmla="*/ 2147483647 h 83"/>
                  <a:gd name="T30" fmla="*/ 2147483647 w 118"/>
                  <a:gd name="T31" fmla="*/ 2147483647 h 83"/>
                  <a:gd name="T32" fmla="*/ 2147483647 w 118"/>
                  <a:gd name="T33" fmla="*/ 2147483647 h 83"/>
                  <a:gd name="T34" fmla="*/ 2147483647 w 118"/>
                  <a:gd name="T35" fmla="*/ 2147483647 h 83"/>
                  <a:gd name="T36" fmla="*/ 2147483647 w 118"/>
                  <a:gd name="T37" fmla="*/ 2147483647 h 83"/>
                  <a:gd name="T38" fmla="*/ 2147483647 w 118"/>
                  <a:gd name="T39" fmla="*/ 2147483647 h 83"/>
                  <a:gd name="T40" fmla="*/ 2147483647 w 118"/>
                  <a:gd name="T41" fmla="*/ 2147483647 h 83"/>
                  <a:gd name="T42" fmla="*/ 2147483647 w 118"/>
                  <a:gd name="T43" fmla="*/ 2147483647 h 83"/>
                  <a:gd name="T44" fmla="*/ 2147483647 w 118"/>
                  <a:gd name="T45" fmla="*/ 2147483647 h 83"/>
                  <a:gd name="T46" fmla="*/ 2147483647 w 118"/>
                  <a:gd name="T47" fmla="*/ 2147483647 h 83"/>
                  <a:gd name="T48" fmla="*/ 2147483647 w 118"/>
                  <a:gd name="T49" fmla="*/ 2147483647 h 83"/>
                  <a:gd name="T50" fmla="*/ 2147483647 w 118"/>
                  <a:gd name="T51" fmla="*/ 2147483647 h 83"/>
                  <a:gd name="T52" fmla="*/ 2147483647 w 118"/>
                  <a:gd name="T53" fmla="*/ 2147483647 h 83"/>
                  <a:gd name="T54" fmla="*/ 2147483647 w 118"/>
                  <a:gd name="T55" fmla="*/ 2147483647 h 83"/>
                  <a:gd name="T56" fmla="*/ 2147483647 w 118"/>
                  <a:gd name="T57" fmla="*/ 2147483647 h 83"/>
                  <a:gd name="T58" fmla="*/ 2147483647 w 118"/>
                  <a:gd name="T59" fmla="*/ 2147483647 h 83"/>
                  <a:gd name="T60" fmla="*/ 2147483647 w 118"/>
                  <a:gd name="T61" fmla="*/ 2147483647 h 83"/>
                  <a:gd name="T62" fmla="*/ 2147483647 w 118"/>
                  <a:gd name="T63" fmla="*/ 2147483647 h 83"/>
                  <a:gd name="T64" fmla="*/ 2147483647 w 118"/>
                  <a:gd name="T65" fmla="*/ 2147483647 h 83"/>
                  <a:gd name="T66" fmla="*/ 2147483647 w 118"/>
                  <a:gd name="T67" fmla="*/ 2147483647 h 83"/>
                  <a:gd name="T68" fmla="*/ 2147483647 w 118"/>
                  <a:gd name="T69" fmla="*/ 2147483647 h 83"/>
                  <a:gd name="T70" fmla="*/ 2147483647 w 118"/>
                  <a:gd name="T71" fmla="*/ 2147483647 h 83"/>
                  <a:gd name="T72" fmla="*/ 2147483647 w 118"/>
                  <a:gd name="T73" fmla="*/ 2147483647 h 83"/>
                  <a:gd name="T74" fmla="*/ 2147483647 w 118"/>
                  <a:gd name="T75" fmla="*/ 2147483647 h 83"/>
                  <a:gd name="T76" fmla="*/ 2147483647 w 118"/>
                  <a:gd name="T77" fmla="*/ 2147483647 h 83"/>
                  <a:gd name="T78" fmla="*/ 2147483647 w 118"/>
                  <a:gd name="T79" fmla="*/ 2147483647 h 83"/>
                  <a:gd name="T80" fmla="*/ 2147483647 w 118"/>
                  <a:gd name="T81" fmla="*/ 2147483647 h 83"/>
                  <a:gd name="T82" fmla="*/ 2147483647 w 118"/>
                  <a:gd name="T83" fmla="*/ 2147483647 h 83"/>
                  <a:gd name="T84" fmla="*/ 2147483647 w 118"/>
                  <a:gd name="T85" fmla="*/ 2147483647 h 83"/>
                  <a:gd name="T86" fmla="*/ 2147483647 w 118"/>
                  <a:gd name="T87" fmla="*/ 2147483647 h 83"/>
                  <a:gd name="T88" fmla="*/ 2147483647 w 118"/>
                  <a:gd name="T89" fmla="*/ 2147483647 h 83"/>
                  <a:gd name="T90" fmla="*/ 2147483647 w 118"/>
                  <a:gd name="T91" fmla="*/ 2147483647 h 83"/>
                  <a:gd name="T92" fmla="*/ 2147483647 w 118"/>
                  <a:gd name="T93" fmla="*/ 2147483647 h 83"/>
                  <a:gd name="T94" fmla="*/ 2147483647 w 118"/>
                  <a:gd name="T95" fmla="*/ 2147483647 h 83"/>
                  <a:gd name="T96" fmla="*/ 2147483647 w 118"/>
                  <a:gd name="T97" fmla="*/ 2147483647 h 83"/>
                  <a:gd name="T98" fmla="*/ 2147483647 w 118"/>
                  <a:gd name="T99" fmla="*/ 2147483647 h 83"/>
                  <a:gd name="T100" fmla="*/ 2147483647 w 118"/>
                  <a:gd name="T101" fmla="*/ 2147483647 h 83"/>
                  <a:gd name="T102" fmla="*/ 2147483647 w 118"/>
                  <a:gd name="T103" fmla="*/ 2147483647 h 83"/>
                  <a:gd name="T104" fmla="*/ 2147483647 w 118"/>
                  <a:gd name="T105" fmla="*/ 2147483647 h 83"/>
                  <a:gd name="T106" fmla="*/ 2147483647 w 118"/>
                  <a:gd name="T107" fmla="*/ 2147483647 h 83"/>
                  <a:gd name="T108" fmla="*/ 2147483647 w 118"/>
                  <a:gd name="T109" fmla="*/ 2147483647 h 83"/>
                  <a:gd name="T110" fmla="*/ 2147483647 w 118"/>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3">
                    <a:moveTo>
                      <a:pt x="0" y="83"/>
                    </a:moveTo>
                    <a:lnTo>
                      <a:pt x="1" y="83"/>
                    </a:lnTo>
                    <a:lnTo>
                      <a:pt x="1" y="82"/>
                    </a:lnTo>
                    <a:lnTo>
                      <a:pt x="2" y="82"/>
                    </a:lnTo>
                    <a:lnTo>
                      <a:pt x="3" y="82"/>
                    </a:lnTo>
                    <a:lnTo>
                      <a:pt x="3" y="81"/>
                    </a:lnTo>
                    <a:lnTo>
                      <a:pt x="4" y="81"/>
                    </a:lnTo>
                    <a:lnTo>
                      <a:pt x="4" y="80"/>
                    </a:lnTo>
                    <a:lnTo>
                      <a:pt x="5" y="80"/>
                    </a:lnTo>
                    <a:lnTo>
                      <a:pt x="5" y="78"/>
                    </a:lnTo>
                    <a:lnTo>
                      <a:pt x="6" y="78"/>
                    </a:lnTo>
                    <a:lnTo>
                      <a:pt x="7" y="78"/>
                    </a:lnTo>
                    <a:lnTo>
                      <a:pt x="7" y="77"/>
                    </a:lnTo>
                    <a:lnTo>
                      <a:pt x="8" y="77"/>
                    </a:lnTo>
                    <a:lnTo>
                      <a:pt x="8" y="76"/>
                    </a:lnTo>
                    <a:lnTo>
                      <a:pt x="9" y="76"/>
                    </a:lnTo>
                    <a:lnTo>
                      <a:pt x="10" y="76"/>
                    </a:lnTo>
                    <a:lnTo>
                      <a:pt x="10" y="75"/>
                    </a:lnTo>
                    <a:lnTo>
                      <a:pt x="11" y="75"/>
                    </a:lnTo>
                    <a:lnTo>
                      <a:pt x="12" y="75"/>
                    </a:lnTo>
                    <a:lnTo>
                      <a:pt x="12" y="74"/>
                    </a:lnTo>
                    <a:lnTo>
                      <a:pt x="13" y="74"/>
                    </a:lnTo>
                    <a:lnTo>
                      <a:pt x="13" y="73"/>
                    </a:lnTo>
                    <a:lnTo>
                      <a:pt x="14" y="73"/>
                    </a:lnTo>
                    <a:lnTo>
                      <a:pt x="15" y="73"/>
                    </a:lnTo>
                    <a:lnTo>
                      <a:pt x="15" y="72"/>
                    </a:lnTo>
                    <a:lnTo>
                      <a:pt x="16" y="72"/>
                    </a:lnTo>
                    <a:lnTo>
                      <a:pt x="17" y="71"/>
                    </a:lnTo>
                    <a:lnTo>
                      <a:pt x="18" y="71"/>
                    </a:lnTo>
                    <a:lnTo>
                      <a:pt x="19" y="69"/>
                    </a:lnTo>
                    <a:lnTo>
                      <a:pt x="20" y="68"/>
                    </a:lnTo>
                    <a:lnTo>
                      <a:pt x="21" y="68"/>
                    </a:lnTo>
                    <a:lnTo>
                      <a:pt x="21" y="67"/>
                    </a:lnTo>
                    <a:lnTo>
                      <a:pt x="22" y="67"/>
                    </a:lnTo>
                    <a:lnTo>
                      <a:pt x="23" y="66"/>
                    </a:lnTo>
                    <a:lnTo>
                      <a:pt x="24" y="66"/>
                    </a:lnTo>
                    <a:lnTo>
                      <a:pt x="24" y="65"/>
                    </a:lnTo>
                    <a:lnTo>
                      <a:pt x="25" y="65"/>
                    </a:lnTo>
                    <a:lnTo>
                      <a:pt x="26" y="65"/>
                    </a:lnTo>
                    <a:lnTo>
                      <a:pt x="26" y="64"/>
                    </a:lnTo>
                    <a:lnTo>
                      <a:pt x="27" y="64"/>
                    </a:lnTo>
                    <a:lnTo>
                      <a:pt x="27" y="63"/>
                    </a:lnTo>
                    <a:lnTo>
                      <a:pt x="28" y="63"/>
                    </a:lnTo>
                    <a:lnTo>
                      <a:pt x="29" y="63"/>
                    </a:lnTo>
                    <a:lnTo>
                      <a:pt x="29" y="62"/>
                    </a:lnTo>
                    <a:lnTo>
                      <a:pt x="30" y="62"/>
                    </a:lnTo>
                    <a:lnTo>
                      <a:pt x="31" y="62"/>
                    </a:lnTo>
                    <a:lnTo>
                      <a:pt x="31" y="60"/>
                    </a:lnTo>
                    <a:lnTo>
                      <a:pt x="32" y="60"/>
                    </a:lnTo>
                    <a:lnTo>
                      <a:pt x="32" y="59"/>
                    </a:lnTo>
                    <a:lnTo>
                      <a:pt x="33" y="59"/>
                    </a:lnTo>
                    <a:lnTo>
                      <a:pt x="34" y="58"/>
                    </a:lnTo>
                    <a:lnTo>
                      <a:pt x="35" y="58"/>
                    </a:lnTo>
                    <a:lnTo>
                      <a:pt x="35" y="57"/>
                    </a:lnTo>
                    <a:lnTo>
                      <a:pt x="36" y="57"/>
                    </a:lnTo>
                    <a:lnTo>
                      <a:pt x="36" y="56"/>
                    </a:lnTo>
                    <a:lnTo>
                      <a:pt x="37" y="56"/>
                    </a:lnTo>
                    <a:lnTo>
                      <a:pt x="38" y="56"/>
                    </a:lnTo>
                    <a:lnTo>
                      <a:pt x="38" y="55"/>
                    </a:lnTo>
                    <a:lnTo>
                      <a:pt x="39" y="55"/>
                    </a:lnTo>
                    <a:lnTo>
                      <a:pt x="40" y="55"/>
                    </a:lnTo>
                    <a:lnTo>
                      <a:pt x="40" y="54"/>
                    </a:lnTo>
                    <a:lnTo>
                      <a:pt x="41" y="54"/>
                    </a:lnTo>
                    <a:lnTo>
                      <a:pt x="41" y="53"/>
                    </a:lnTo>
                    <a:lnTo>
                      <a:pt x="42" y="53"/>
                    </a:lnTo>
                    <a:lnTo>
                      <a:pt x="43" y="53"/>
                    </a:lnTo>
                    <a:lnTo>
                      <a:pt x="43" y="51"/>
                    </a:lnTo>
                    <a:lnTo>
                      <a:pt x="44" y="51"/>
                    </a:lnTo>
                    <a:lnTo>
                      <a:pt x="44" y="50"/>
                    </a:lnTo>
                    <a:lnTo>
                      <a:pt x="45" y="50"/>
                    </a:lnTo>
                    <a:lnTo>
                      <a:pt x="46" y="50"/>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4" y="45"/>
                    </a:lnTo>
                    <a:lnTo>
                      <a:pt x="54" y="44"/>
                    </a:lnTo>
                    <a:lnTo>
                      <a:pt x="55" y="44"/>
                    </a:lnTo>
                    <a:lnTo>
                      <a:pt x="55" y="42"/>
                    </a:lnTo>
                    <a:lnTo>
                      <a:pt x="56" y="42"/>
                    </a:lnTo>
                    <a:lnTo>
                      <a:pt x="57" y="42"/>
                    </a:lnTo>
                    <a:lnTo>
                      <a:pt x="57" y="41"/>
                    </a:lnTo>
                    <a:lnTo>
                      <a:pt x="58" y="41"/>
                    </a:lnTo>
                    <a:lnTo>
                      <a:pt x="59" y="41"/>
                    </a:lnTo>
                    <a:lnTo>
                      <a:pt x="59" y="40"/>
                    </a:lnTo>
                    <a:lnTo>
                      <a:pt x="60" y="40"/>
                    </a:lnTo>
                    <a:lnTo>
                      <a:pt x="61" y="40"/>
                    </a:lnTo>
                    <a:lnTo>
                      <a:pt x="61" y="39"/>
                    </a:lnTo>
                    <a:lnTo>
                      <a:pt x="62" y="39"/>
                    </a:lnTo>
                    <a:lnTo>
                      <a:pt x="62" y="38"/>
                    </a:lnTo>
                    <a:lnTo>
                      <a:pt x="63" y="38"/>
                    </a:lnTo>
                    <a:lnTo>
                      <a:pt x="64" y="38"/>
                    </a:lnTo>
                    <a:lnTo>
                      <a:pt x="64" y="37"/>
                    </a:lnTo>
                    <a:lnTo>
                      <a:pt x="65" y="37"/>
                    </a:lnTo>
                    <a:lnTo>
                      <a:pt x="66" y="37"/>
                    </a:lnTo>
                    <a:lnTo>
                      <a:pt x="66" y="36"/>
                    </a:lnTo>
                    <a:lnTo>
                      <a:pt x="67" y="36"/>
                    </a:lnTo>
                    <a:lnTo>
                      <a:pt x="68" y="35"/>
                    </a:lnTo>
                    <a:lnTo>
                      <a:pt x="69" y="35"/>
                    </a:lnTo>
                    <a:lnTo>
                      <a:pt x="69" y="33"/>
                    </a:lnTo>
                    <a:lnTo>
                      <a:pt x="70" y="33"/>
                    </a:lnTo>
                    <a:lnTo>
                      <a:pt x="71" y="32"/>
                    </a:lnTo>
                    <a:lnTo>
                      <a:pt x="72" y="32"/>
                    </a:lnTo>
                    <a:lnTo>
                      <a:pt x="72" y="31"/>
                    </a:lnTo>
                    <a:lnTo>
                      <a:pt x="73" y="31"/>
                    </a:lnTo>
                    <a:lnTo>
                      <a:pt x="74" y="30"/>
                    </a:lnTo>
                    <a:lnTo>
                      <a:pt x="75" y="30"/>
                    </a:lnTo>
                    <a:lnTo>
                      <a:pt x="75" y="29"/>
                    </a:lnTo>
                    <a:lnTo>
                      <a:pt x="76" y="29"/>
                    </a:lnTo>
                    <a:lnTo>
                      <a:pt x="77" y="29"/>
                    </a:lnTo>
                    <a:lnTo>
                      <a:pt x="77" y="28"/>
                    </a:lnTo>
                    <a:lnTo>
                      <a:pt x="78" y="28"/>
                    </a:lnTo>
                    <a:lnTo>
                      <a:pt x="78" y="27"/>
                    </a:lnTo>
                    <a:lnTo>
                      <a:pt x="79" y="27"/>
                    </a:lnTo>
                    <a:lnTo>
                      <a:pt x="80" y="27"/>
                    </a:lnTo>
                    <a:lnTo>
                      <a:pt x="80" y="25"/>
                    </a:lnTo>
                    <a:lnTo>
                      <a:pt x="81" y="25"/>
                    </a:lnTo>
                    <a:lnTo>
                      <a:pt x="82" y="25"/>
                    </a:lnTo>
                    <a:lnTo>
                      <a:pt x="82" y="24"/>
                    </a:lnTo>
                    <a:lnTo>
                      <a:pt x="83" y="24"/>
                    </a:lnTo>
                    <a:lnTo>
                      <a:pt x="83" y="23"/>
                    </a:lnTo>
                    <a:lnTo>
                      <a:pt x="84" y="23"/>
                    </a:lnTo>
                    <a:lnTo>
                      <a:pt x="85" y="23"/>
                    </a:lnTo>
                    <a:lnTo>
                      <a:pt x="85" y="22"/>
                    </a:lnTo>
                    <a:lnTo>
                      <a:pt x="86" y="22"/>
                    </a:lnTo>
                    <a:lnTo>
                      <a:pt x="86" y="21"/>
                    </a:lnTo>
                    <a:lnTo>
                      <a:pt x="87" y="21"/>
                    </a:lnTo>
                    <a:lnTo>
                      <a:pt x="88" y="21"/>
                    </a:lnTo>
                    <a:lnTo>
                      <a:pt x="88" y="20"/>
                    </a:lnTo>
                    <a:lnTo>
                      <a:pt x="89" y="20"/>
                    </a:lnTo>
                    <a:lnTo>
                      <a:pt x="89" y="19"/>
                    </a:lnTo>
                    <a:lnTo>
                      <a:pt x="90" y="19"/>
                    </a:lnTo>
                    <a:lnTo>
                      <a:pt x="91" y="19"/>
                    </a:lnTo>
                    <a:lnTo>
                      <a:pt x="91" y="18"/>
                    </a:lnTo>
                    <a:lnTo>
                      <a:pt x="92" y="18"/>
                    </a:lnTo>
                    <a:lnTo>
                      <a:pt x="93" y="16"/>
                    </a:lnTo>
                    <a:lnTo>
                      <a:pt x="94" y="16"/>
                    </a:lnTo>
                    <a:lnTo>
                      <a:pt x="94" y="15"/>
                    </a:lnTo>
                    <a:lnTo>
                      <a:pt x="95" y="15"/>
                    </a:lnTo>
                    <a:lnTo>
                      <a:pt x="96" y="15"/>
                    </a:lnTo>
                    <a:lnTo>
                      <a:pt x="96" y="14"/>
                    </a:lnTo>
                    <a:lnTo>
                      <a:pt x="97" y="14"/>
                    </a:lnTo>
                    <a:lnTo>
                      <a:pt x="97" y="13"/>
                    </a:lnTo>
                    <a:lnTo>
                      <a:pt x="98" y="13"/>
                    </a:lnTo>
                    <a:lnTo>
                      <a:pt x="99" y="13"/>
                    </a:lnTo>
                    <a:lnTo>
                      <a:pt x="99" y="12"/>
                    </a:lnTo>
                    <a:lnTo>
                      <a:pt x="100" y="12"/>
                    </a:lnTo>
                    <a:lnTo>
                      <a:pt x="101" y="11"/>
                    </a:lnTo>
                    <a:lnTo>
                      <a:pt x="102" y="11"/>
                    </a:lnTo>
                    <a:lnTo>
                      <a:pt x="102" y="10"/>
                    </a:lnTo>
                    <a:lnTo>
                      <a:pt x="103" y="10"/>
                    </a:lnTo>
                    <a:lnTo>
                      <a:pt x="104" y="10"/>
                    </a:lnTo>
                    <a:lnTo>
                      <a:pt x="104" y="9"/>
                    </a:lnTo>
                    <a:lnTo>
                      <a:pt x="105" y="9"/>
                    </a:lnTo>
                    <a:lnTo>
                      <a:pt x="105" y="7"/>
                    </a:lnTo>
                    <a:lnTo>
                      <a:pt x="106" y="7"/>
                    </a:lnTo>
                    <a:lnTo>
                      <a:pt x="107" y="6"/>
                    </a:lnTo>
                    <a:lnTo>
                      <a:pt x="108" y="6"/>
                    </a:lnTo>
                    <a:lnTo>
                      <a:pt x="108" y="5"/>
                    </a:lnTo>
                    <a:lnTo>
                      <a:pt x="109" y="5"/>
                    </a:lnTo>
                    <a:lnTo>
                      <a:pt x="110" y="5"/>
                    </a:lnTo>
                    <a:lnTo>
                      <a:pt x="110" y="4"/>
                    </a:lnTo>
                    <a:lnTo>
                      <a:pt x="111" y="4"/>
                    </a:lnTo>
                    <a:lnTo>
                      <a:pt x="112" y="4"/>
                    </a:lnTo>
                    <a:lnTo>
                      <a:pt x="112" y="3"/>
                    </a:lnTo>
                    <a:lnTo>
                      <a:pt x="113" y="3"/>
                    </a:lnTo>
                    <a:lnTo>
                      <a:pt x="114" y="2"/>
                    </a:lnTo>
                    <a:lnTo>
                      <a:pt x="115" y="2"/>
                    </a:lnTo>
                    <a:lnTo>
                      <a:pt x="115" y="1"/>
                    </a:lnTo>
                    <a:lnTo>
                      <a:pt x="116" y="1"/>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8" name="Freeform 227">
                <a:extLst>
                  <a:ext uri="{FF2B5EF4-FFF2-40B4-BE49-F238E27FC236}">
                    <a16:creationId xmlns:a16="http://schemas.microsoft.com/office/drawing/2014/main" id="{00000000-0008-0000-0300-0000E4000000}"/>
                  </a:ext>
                </a:extLst>
              </xdr:cNvPr>
              <xdr:cNvSpPr>
                <a:spLocks/>
              </xdr:cNvSpPr>
            </xdr:nvSpPr>
            <xdr:spPr bwMode="auto">
              <a:xfrm>
                <a:off x="4721225" y="199548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2"/>
                    </a:lnTo>
                    <a:lnTo>
                      <a:pt x="2" y="82"/>
                    </a:lnTo>
                    <a:lnTo>
                      <a:pt x="2" y="81"/>
                    </a:lnTo>
                    <a:lnTo>
                      <a:pt x="3" y="81"/>
                    </a:lnTo>
                    <a:lnTo>
                      <a:pt x="4" y="81"/>
                    </a:lnTo>
                    <a:lnTo>
                      <a:pt x="4" y="80"/>
                    </a:lnTo>
                    <a:lnTo>
                      <a:pt x="5" y="80"/>
                    </a:lnTo>
                    <a:lnTo>
                      <a:pt x="5" y="79"/>
                    </a:lnTo>
                    <a:lnTo>
                      <a:pt x="6" y="79"/>
                    </a:lnTo>
                    <a:lnTo>
                      <a:pt x="7" y="79"/>
                    </a:lnTo>
                    <a:lnTo>
                      <a:pt x="7" y="78"/>
                    </a:lnTo>
                    <a:lnTo>
                      <a:pt x="8" y="78"/>
                    </a:lnTo>
                    <a:lnTo>
                      <a:pt x="9" y="78"/>
                    </a:lnTo>
                    <a:lnTo>
                      <a:pt x="9" y="77"/>
                    </a:lnTo>
                    <a:lnTo>
                      <a:pt x="10" y="77"/>
                    </a:lnTo>
                    <a:lnTo>
                      <a:pt x="10" y="76"/>
                    </a:lnTo>
                    <a:lnTo>
                      <a:pt x="11" y="76"/>
                    </a:lnTo>
                    <a:lnTo>
                      <a:pt x="12" y="76"/>
                    </a:lnTo>
                    <a:lnTo>
                      <a:pt x="12" y="75"/>
                    </a:lnTo>
                    <a:lnTo>
                      <a:pt x="13" y="75"/>
                    </a:lnTo>
                    <a:lnTo>
                      <a:pt x="14" y="73"/>
                    </a:lnTo>
                    <a:lnTo>
                      <a:pt x="15" y="73"/>
                    </a:lnTo>
                    <a:lnTo>
                      <a:pt x="15" y="72"/>
                    </a:lnTo>
                    <a:lnTo>
                      <a:pt x="16" y="72"/>
                    </a:lnTo>
                    <a:lnTo>
                      <a:pt x="17" y="71"/>
                    </a:lnTo>
                    <a:lnTo>
                      <a:pt x="18" y="71"/>
                    </a:lnTo>
                    <a:lnTo>
                      <a:pt x="18" y="70"/>
                    </a:lnTo>
                    <a:lnTo>
                      <a:pt x="19" y="70"/>
                    </a:lnTo>
                    <a:lnTo>
                      <a:pt x="20" y="69"/>
                    </a:lnTo>
                    <a:lnTo>
                      <a:pt x="21" y="69"/>
                    </a:lnTo>
                    <a:lnTo>
                      <a:pt x="21" y="68"/>
                    </a:lnTo>
                    <a:lnTo>
                      <a:pt x="22" y="68"/>
                    </a:lnTo>
                    <a:lnTo>
                      <a:pt x="23" y="68"/>
                    </a:lnTo>
                    <a:lnTo>
                      <a:pt x="23" y="67"/>
                    </a:lnTo>
                    <a:lnTo>
                      <a:pt x="24" y="67"/>
                    </a:lnTo>
                    <a:lnTo>
                      <a:pt x="25" y="67"/>
                    </a:lnTo>
                    <a:lnTo>
                      <a:pt x="25" y="66"/>
                    </a:lnTo>
                    <a:lnTo>
                      <a:pt x="26" y="66"/>
                    </a:lnTo>
                    <a:lnTo>
                      <a:pt x="26" y="64"/>
                    </a:lnTo>
                    <a:lnTo>
                      <a:pt x="27" y="64"/>
                    </a:lnTo>
                    <a:lnTo>
                      <a:pt x="28" y="64"/>
                    </a:lnTo>
                    <a:lnTo>
                      <a:pt x="28" y="63"/>
                    </a:lnTo>
                    <a:lnTo>
                      <a:pt x="29" y="63"/>
                    </a:lnTo>
                    <a:lnTo>
                      <a:pt x="30" y="63"/>
                    </a:lnTo>
                    <a:lnTo>
                      <a:pt x="30" y="62"/>
                    </a:lnTo>
                    <a:lnTo>
                      <a:pt x="31" y="62"/>
                    </a:lnTo>
                    <a:lnTo>
                      <a:pt x="31" y="61"/>
                    </a:lnTo>
                    <a:lnTo>
                      <a:pt x="32" y="61"/>
                    </a:lnTo>
                    <a:lnTo>
                      <a:pt x="33" y="61"/>
                    </a:lnTo>
                    <a:lnTo>
                      <a:pt x="33" y="60"/>
                    </a:lnTo>
                    <a:lnTo>
                      <a:pt x="34" y="60"/>
                    </a:lnTo>
                    <a:lnTo>
                      <a:pt x="35" y="59"/>
                    </a:lnTo>
                    <a:lnTo>
                      <a:pt x="36" y="59"/>
                    </a:lnTo>
                    <a:lnTo>
                      <a:pt x="36" y="58"/>
                    </a:lnTo>
                    <a:lnTo>
                      <a:pt x="37" y="58"/>
                    </a:lnTo>
                    <a:lnTo>
                      <a:pt x="38" y="57"/>
                    </a:lnTo>
                    <a:lnTo>
                      <a:pt x="39" y="57"/>
                    </a:lnTo>
                    <a:lnTo>
                      <a:pt x="39" y="55"/>
                    </a:lnTo>
                    <a:lnTo>
                      <a:pt x="40" y="55"/>
                    </a:lnTo>
                    <a:lnTo>
                      <a:pt x="40" y="54"/>
                    </a:lnTo>
                    <a:lnTo>
                      <a:pt x="41" y="54"/>
                    </a:lnTo>
                    <a:lnTo>
                      <a:pt x="42" y="54"/>
                    </a:lnTo>
                    <a:lnTo>
                      <a:pt x="42" y="53"/>
                    </a:lnTo>
                    <a:lnTo>
                      <a:pt x="43" y="53"/>
                    </a:lnTo>
                    <a:lnTo>
                      <a:pt x="44" y="53"/>
                    </a:lnTo>
                    <a:lnTo>
                      <a:pt x="44" y="52"/>
                    </a:lnTo>
                    <a:lnTo>
                      <a:pt x="45" y="52"/>
                    </a:lnTo>
                    <a:lnTo>
                      <a:pt x="45" y="51"/>
                    </a:lnTo>
                    <a:lnTo>
                      <a:pt x="46" y="51"/>
                    </a:lnTo>
                    <a:lnTo>
                      <a:pt x="47" y="51"/>
                    </a:lnTo>
                    <a:lnTo>
                      <a:pt x="47" y="50"/>
                    </a:lnTo>
                    <a:lnTo>
                      <a:pt x="48" y="50"/>
                    </a:lnTo>
                    <a:lnTo>
                      <a:pt x="49" y="49"/>
                    </a:lnTo>
                    <a:lnTo>
                      <a:pt x="50" y="49"/>
                    </a:lnTo>
                    <a:lnTo>
                      <a:pt x="50" y="48"/>
                    </a:lnTo>
                    <a:lnTo>
                      <a:pt x="51" y="48"/>
                    </a:lnTo>
                    <a:lnTo>
                      <a:pt x="52" y="46"/>
                    </a:lnTo>
                    <a:lnTo>
                      <a:pt x="53" y="46"/>
                    </a:lnTo>
                    <a:lnTo>
                      <a:pt x="53" y="45"/>
                    </a:lnTo>
                    <a:lnTo>
                      <a:pt x="54" y="45"/>
                    </a:lnTo>
                    <a:lnTo>
                      <a:pt x="55" y="45"/>
                    </a:lnTo>
                    <a:lnTo>
                      <a:pt x="55" y="44"/>
                    </a:lnTo>
                    <a:lnTo>
                      <a:pt x="56" y="44"/>
                    </a:lnTo>
                    <a:lnTo>
                      <a:pt x="57" y="43"/>
                    </a:lnTo>
                    <a:lnTo>
                      <a:pt x="58" y="43"/>
                    </a:lnTo>
                    <a:lnTo>
                      <a:pt x="58" y="42"/>
                    </a:lnTo>
                    <a:lnTo>
                      <a:pt x="59" y="42"/>
                    </a:lnTo>
                    <a:lnTo>
                      <a:pt x="60" y="42"/>
                    </a:lnTo>
                    <a:lnTo>
                      <a:pt x="60" y="41"/>
                    </a:lnTo>
                    <a:lnTo>
                      <a:pt x="61" y="41"/>
                    </a:lnTo>
                    <a:lnTo>
                      <a:pt x="61" y="40"/>
                    </a:lnTo>
                    <a:lnTo>
                      <a:pt x="62" y="40"/>
                    </a:lnTo>
                    <a:lnTo>
                      <a:pt x="63" y="40"/>
                    </a:lnTo>
                    <a:lnTo>
                      <a:pt x="63" y="39"/>
                    </a:lnTo>
                    <a:lnTo>
                      <a:pt x="64" y="39"/>
                    </a:lnTo>
                    <a:lnTo>
                      <a:pt x="65" y="37"/>
                    </a:lnTo>
                    <a:lnTo>
                      <a:pt x="66" y="37"/>
                    </a:lnTo>
                    <a:lnTo>
                      <a:pt x="66" y="36"/>
                    </a:lnTo>
                    <a:lnTo>
                      <a:pt x="67" y="36"/>
                    </a:lnTo>
                    <a:lnTo>
                      <a:pt x="68" y="35"/>
                    </a:lnTo>
                    <a:lnTo>
                      <a:pt x="69" y="35"/>
                    </a:lnTo>
                    <a:lnTo>
                      <a:pt x="69" y="34"/>
                    </a:lnTo>
                    <a:lnTo>
                      <a:pt x="70" y="34"/>
                    </a:lnTo>
                    <a:lnTo>
                      <a:pt x="71" y="33"/>
                    </a:lnTo>
                    <a:lnTo>
                      <a:pt x="72" y="33"/>
                    </a:lnTo>
                    <a:lnTo>
                      <a:pt x="72" y="32"/>
                    </a:lnTo>
                    <a:lnTo>
                      <a:pt x="73" y="32"/>
                    </a:lnTo>
                    <a:lnTo>
                      <a:pt x="74" y="32"/>
                    </a:lnTo>
                    <a:lnTo>
                      <a:pt x="74" y="31"/>
                    </a:lnTo>
                    <a:lnTo>
                      <a:pt x="75" y="31"/>
                    </a:lnTo>
                    <a:lnTo>
                      <a:pt x="75" y="29"/>
                    </a:lnTo>
                    <a:lnTo>
                      <a:pt x="76" y="29"/>
                    </a:lnTo>
                    <a:lnTo>
                      <a:pt x="77" y="29"/>
                    </a:lnTo>
                    <a:lnTo>
                      <a:pt x="77" y="28"/>
                    </a:lnTo>
                    <a:lnTo>
                      <a:pt x="78" y="28"/>
                    </a:lnTo>
                    <a:lnTo>
                      <a:pt x="79" y="28"/>
                    </a:lnTo>
                    <a:lnTo>
                      <a:pt x="79" y="27"/>
                    </a:lnTo>
                    <a:lnTo>
                      <a:pt x="80" y="27"/>
                    </a:lnTo>
                    <a:lnTo>
                      <a:pt x="81" y="26"/>
                    </a:lnTo>
                    <a:lnTo>
                      <a:pt x="82" y="26"/>
                    </a:lnTo>
                    <a:lnTo>
                      <a:pt x="82" y="25"/>
                    </a:lnTo>
                    <a:lnTo>
                      <a:pt x="83" y="25"/>
                    </a:lnTo>
                    <a:lnTo>
                      <a:pt x="83" y="24"/>
                    </a:lnTo>
                    <a:lnTo>
                      <a:pt x="84" y="24"/>
                    </a:lnTo>
                    <a:lnTo>
                      <a:pt x="85" y="24"/>
                    </a:lnTo>
                    <a:lnTo>
                      <a:pt x="85" y="23"/>
                    </a:lnTo>
                    <a:lnTo>
                      <a:pt x="86" y="23"/>
                    </a:lnTo>
                    <a:lnTo>
                      <a:pt x="86" y="22"/>
                    </a:lnTo>
                    <a:lnTo>
                      <a:pt x="87" y="22"/>
                    </a:lnTo>
                    <a:lnTo>
                      <a:pt x="88" y="22"/>
                    </a:lnTo>
                    <a:lnTo>
                      <a:pt x="88" y="20"/>
                    </a:lnTo>
                    <a:lnTo>
                      <a:pt x="89" y="20"/>
                    </a:lnTo>
                    <a:lnTo>
                      <a:pt x="90" y="19"/>
                    </a:lnTo>
                    <a:lnTo>
                      <a:pt x="91" y="19"/>
                    </a:lnTo>
                    <a:lnTo>
                      <a:pt x="91" y="18"/>
                    </a:lnTo>
                    <a:lnTo>
                      <a:pt x="92" y="18"/>
                    </a:lnTo>
                    <a:lnTo>
                      <a:pt x="93" y="18"/>
                    </a:lnTo>
                    <a:lnTo>
                      <a:pt x="93" y="17"/>
                    </a:lnTo>
                    <a:lnTo>
                      <a:pt x="94" y="17"/>
                    </a:lnTo>
                    <a:lnTo>
                      <a:pt x="95" y="16"/>
                    </a:lnTo>
                    <a:lnTo>
                      <a:pt x="96" y="16"/>
                    </a:lnTo>
                    <a:lnTo>
                      <a:pt x="96" y="15"/>
                    </a:lnTo>
                    <a:lnTo>
                      <a:pt x="97" y="15"/>
                    </a:lnTo>
                    <a:lnTo>
                      <a:pt x="98" y="14"/>
                    </a:lnTo>
                    <a:lnTo>
                      <a:pt x="99" y="14"/>
                    </a:lnTo>
                    <a:lnTo>
                      <a:pt x="99" y="13"/>
                    </a:lnTo>
                    <a:lnTo>
                      <a:pt x="100" y="13"/>
                    </a:lnTo>
                    <a:lnTo>
                      <a:pt x="101" y="11"/>
                    </a:lnTo>
                    <a:lnTo>
                      <a:pt x="102" y="11"/>
                    </a:lnTo>
                    <a:lnTo>
                      <a:pt x="103" y="10"/>
                    </a:lnTo>
                    <a:lnTo>
                      <a:pt x="104" y="10"/>
                    </a:lnTo>
                    <a:lnTo>
                      <a:pt x="104" y="9"/>
                    </a:lnTo>
                    <a:lnTo>
                      <a:pt x="105" y="9"/>
                    </a:lnTo>
                    <a:lnTo>
                      <a:pt x="105" y="8"/>
                    </a:lnTo>
                    <a:lnTo>
                      <a:pt x="106" y="8"/>
                    </a:lnTo>
                    <a:lnTo>
                      <a:pt x="107" y="8"/>
                    </a:lnTo>
                    <a:lnTo>
                      <a:pt x="107" y="7"/>
                    </a:lnTo>
                    <a:lnTo>
                      <a:pt x="108" y="7"/>
                    </a:lnTo>
                    <a:lnTo>
                      <a:pt x="109" y="7"/>
                    </a:lnTo>
                    <a:lnTo>
                      <a:pt x="109" y="6"/>
                    </a:lnTo>
                    <a:lnTo>
                      <a:pt x="110" y="6"/>
                    </a:lnTo>
                    <a:lnTo>
                      <a:pt x="110" y="5"/>
                    </a:lnTo>
                    <a:lnTo>
                      <a:pt x="111" y="5"/>
                    </a:lnTo>
                    <a:lnTo>
                      <a:pt x="112" y="5"/>
                    </a:lnTo>
                    <a:lnTo>
                      <a:pt x="112" y="4"/>
                    </a:lnTo>
                    <a:lnTo>
                      <a:pt x="113" y="4"/>
                    </a:lnTo>
                    <a:lnTo>
                      <a:pt x="114" y="4"/>
                    </a:lnTo>
                    <a:lnTo>
                      <a:pt x="114" y="2"/>
                    </a:lnTo>
                    <a:lnTo>
                      <a:pt x="115" y="2"/>
                    </a:lnTo>
                    <a:lnTo>
                      <a:pt x="115" y="1"/>
                    </a:lnTo>
                    <a:lnTo>
                      <a:pt x="116" y="1"/>
                    </a:lnTo>
                    <a:lnTo>
                      <a:pt x="117"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9" name="Freeform 228">
                <a:extLst>
                  <a:ext uri="{FF2B5EF4-FFF2-40B4-BE49-F238E27FC236}">
                    <a16:creationId xmlns:a16="http://schemas.microsoft.com/office/drawing/2014/main" id="{00000000-0008-0000-0300-0000E5000000}"/>
                  </a:ext>
                </a:extLst>
              </xdr:cNvPr>
              <xdr:cNvSpPr>
                <a:spLocks/>
              </xdr:cNvSpPr>
            </xdr:nvSpPr>
            <xdr:spPr bwMode="auto">
              <a:xfrm>
                <a:off x="4906963" y="1865313"/>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3" y="80"/>
                    </a:lnTo>
                    <a:lnTo>
                      <a:pt x="4" y="80"/>
                    </a:lnTo>
                    <a:lnTo>
                      <a:pt x="4" y="79"/>
                    </a:lnTo>
                    <a:lnTo>
                      <a:pt x="5" y="79"/>
                    </a:lnTo>
                    <a:lnTo>
                      <a:pt x="6" y="79"/>
                    </a:lnTo>
                    <a:lnTo>
                      <a:pt x="6" y="78"/>
                    </a:lnTo>
                    <a:lnTo>
                      <a:pt x="7" y="78"/>
                    </a:lnTo>
                    <a:lnTo>
                      <a:pt x="7" y="77"/>
                    </a:lnTo>
                    <a:lnTo>
                      <a:pt x="8" y="77"/>
                    </a:lnTo>
                    <a:lnTo>
                      <a:pt x="9" y="77"/>
                    </a:lnTo>
                    <a:lnTo>
                      <a:pt x="9" y="75"/>
                    </a:lnTo>
                    <a:lnTo>
                      <a:pt x="10" y="75"/>
                    </a:lnTo>
                    <a:lnTo>
                      <a:pt x="11" y="75"/>
                    </a:lnTo>
                    <a:lnTo>
                      <a:pt x="11" y="74"/>
                    </a:lnTo>
                    <a:lnTo>
                      <a:pt x="12" y="74"/>
                    </a:lnTo>
                    <a:lnTo>
                      <a:pt x="13" y="74"/>
                    </a:lnTo>
                    <a:lnTo>
                      <a:pt x="13" y="73"/>
                    </a:lnTo>
                    <a:lnTo>
                      <a:pt x="14" y="73"/>
                    </a:lnTo>
                    <a:lnTo>
                      <a:pt x="14" y="72"/>
                    </a:lnTo>
                    <a:lnTo>
                      <a:pt x="15" y="72"/>
                    </a:lnTo>
                    <a:lnTo>
                      <a:pt x="16" y="72"/>
                    </a:lnTo>
                    <a:lnTo>
                      <a:pt x="16" y="71"/>
                    </a:lnTo>
                    <a:lnTo>
                      <a:pt x="17" y="71"/>
                    </a:lnTo>
                    <a:lnTo>
                      <a:pt x="18" y="71"/>
                    </a:lnTo>
                    <a:lnTo>
                      <a:pt x="18" y="70"/>
                    </a:lnTo>
                    <a:lnTo>
                      <a:pt x="19" y="70"/>
                    </a:lnTo>
                    <a:lnTo>
                      <a:pt x="20" y="70"/>
                    </a:lnTo>
                    <a:lnTo>
                      <a:pt x="20" y="69"/>
                    </a:lnTo>
                    <a:lnTo>
                      <a:pt x="21" y="69"/>
                    </a:lnTo>
                    <a:lnTo>
                      <a:pt x="21" y="68"/>
                    </a:lnTo>
                    <a:lnTo>
                      <a:pt x="22" y="68"/>
                    </a:lnTo>
                    <a:lnTo>
                      <a:pt x="23" y="68"/>
                    </a:lnTo>
                    <a:lnTo>
                      <a:pt x="23" y="66"/>
                    </a:lnTo>
                    <a:lnTo>
                      <a:pt x="24" y="66"/>
                    </a:lnTo>
                    <a:lnTo>
                      <a:pt x="24" y="65"/>
                    </a:lnTo>
                    <a:lnTo>
                      <a:pt x="25" y="65"/>
                    </a:lnTo>
                    <a:lnTo>
                      <a:pt x="25" y="64"/>
                    </a:lnTo>
                    <a:lnTo>
                      <a:pt x="26" y="64"/>
                    </a:lnTo>
                    <a:lnTo>
                      <a:pt x="27" y="64"/>
                    </a:lnTo>
                    <a:lnTo>
                      <a:pt x="27" y="63"/>
                    </a:lnTo>
                    <a:lnTo>
                      <a:pt x="28" y="63"/>
                    </a:lnTo>
                    <a:lnTo>
                      <a:pt x="28" y="62"/>
                    </a:lnTo>
                    <a:lnTo>
                      <a:pt x="29" y="62"/>
                    </a:lnTo>
                    <a:lnTo>
                      <a:pt x="30" y="62"/>
                    </a:lnTo>
                    <a:lnTo>
                      <a:pt x="30" y="61"/>
                    </a:lnTo>
                    <a:lnTo>
                      <a:pt x="31" y="61"/>
                    </a:lnTo>
                    <a:lnTo>
                      <a:pt x="32" y="61"/>
                    </a:lnTo>
                    <a:lnTo>
                      <a:pt x="32" y="60"/>
                    </a:lnTo>
                    <a:lnTo>
                      <a:pt x="33" y="60"/>
                    </a:lnTo>
                    <a:lnTo>
                      <a:pt x="34" y="60"/>
                    </a:lnTo>
                    <a:lnTo>
                      <a:pt x="34" y="59"/>
                    </a:lnTo>
                    <a:lnTo>
                      <a:pt x="35" y="59"/>
                    </a:lnTo>
                    <a:lnTo>
                      <a:pt x="35" y="57"/>
                    </a:lnTo>
                    <a:lnTo>
                      <a:pt x="36" y="57"/>
                    </a:lnTo>
                    <a:lnTo>
                      <a:pt x="37" y="57"/>
                    </a:lnTo>
                    <a:lnTo>
                      <a:pt x="37" y="56"/>
                    </a:lnTo>
                    <a:lnTo>
                      <a:pt x="38" y="56"/>
                    </a:lnTo>
                    <a:lnTo>
                      <a:pt x="38" y="55"/>
                    </a:lnTo>
                    <a:lnTo>
                      <a:pt x="39" y="55"/>
                    </a:lnTo>
                    <a:lnTo>
                      <a:pt x="40" y="55"/>
                    </a:lnTo>
                    <a:lnTo>
                      <a:pt x="40" y="54"/>
                    </a:lnTo>
                    <a:lnTo>
                      <a:pt x="41" y="54"/>
                    </a:lnTo>
                    <a:lnTo>
                      <a:pt x="42" y="53"/>
                    </a:lnTo>
                    <a:lnTo>
                      <a:pt x="43" y="53"/>
                    </a:lnTo>
                    <a:lnTo>
                      <a:pt x="43" y="52"/>
                    </a:lnTo>
                    <a:lnTo>
                      <a:pt x="44" y="52"/>
                    </a:lnTo>
                    <a:lnTo>
                      <a:pt x="45" y="51"/>
                    </a:lnTo>
                    <a:lnTo>
                      <a:pt x="46" y="51"/>
                    </a:lnTo>
                    <a:lnTo>
                      <a:pt x="46" y="50"/>
                    </a:lnTo>
                    <a:lnTo>
                      <a:pt x="47" y="50"/>
                    </a:lnTo>
                    <a:lnTo>
                      <a:pt x="48" y="50"/>
                    </a:lnTo>
                    <a:lnTo>
                      <a:pt x="48" y="48"/>
                    </a:lnTo>
                    <a:lnTo>
                      <a:pt x="49" y="48"/>
                    </a:lnTo>
                    <a:lnTo>
                      <a:pt x="50" y="48"/>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3"/>
                    </a:lnTo>
                    <a:lnTo>
                      <a:pt x="58" y="42"/>
                    </a:lnTo>
                    <a:lnTo>
                      <a:pt x="59" y="42"/>
                    </a:lnTo>
                    <a:lnTo>
                      <a:pt x="60" y="40"/>
                    </a:lnTo>
                    <a:lnTo>
                      <a:pt x="61" y="40"/>
                    </a:lnTo>
                    <a:lnTo>
                      <a:pt x="61" y="39"/>
                    </a:lnTo>
                    <a:lnTo>
                      <a:pt x="62" y="39"/>
                    </a:lnTo>
                    <a:lnTo>
                      <a:pt x="63" y="38"/>
                    </a:lnTo>
                    <a:lnTo>
                      <a:pt x="64" y="38"/>
                    </a:lnTo>
                    <a:lnTo>
                      <a:pt x="64" y="37"/>
                    </a:lnTo>
                    <a:lnTo>
                      <a:pt x="65" y="37"/>
                    </a:lnTo>
                    <a:lnTo>
                      <a:pt x="65" y="36"/>
                    </a:lnTo>
                    <a:lnTo>
                      <a:pt x="66" y="36"/>
                    </a:lnTo>
                    <a:lnTo>
                      <a:pt x="67" y="36"/>
                    </a:lnTo>
                    <a:lnTo>
                      <a:pt x="67" y="35"/>
                    </a:lnTo>
                    <a:lnTo>
                      <a:pt x="68" y="35"/>
                    </a:lnTo>
                    <a:lnTo>
                      <a:pt x="68" y="34"/>
                    </a:lnTo>
                    <a:lnTo>
                      <a:pt x="69" y="34"/>
                    </a:lnTo>
                    <a:lnTo>
                      <a:pt x="70" y="34"/>
                    </a:lnTo>
                    <a:lnTo>
                      <a:pt x="70" y="33"/>
                    </a:lnTo>
                    <a:lnTo>
                      <a:pt x="71" y="33"/>
                    </a:lnTo>
                    <a:lnTo>
                      <a:pt x="72" y="33"/>
                    </a:lnTo>
                    <a:lnTo>
                      <a:pt x="72" y="31"/>
                    </a:lnTo>
                    <a:lnTo>
                      <a:pt x="73" y="31"/>
                    </a:lnTo>
                    <a:lnTo>
                      <a:pt x="73" y="30"/>
                    </a:lnTo>
                    <a:lnTo>
                      <a:pt x="74" y="30"/>
                    </a:lnTo>
                    <a:lnTo>
                      <a:pt x="75" y="29"/>
                    </a:lnTo>
                    <a:lnTo>
                      <a:pt x="76" y="29"/>
                    </a:lnTo>
                    <a:lnTo>
                      <a:pt x="76" y="28"/>
                    </a:lnTo>
                    <a:lnTo>
                      <a:pt x="77" y="28"/>
                    </a:lnTo>
                    <a:lnTo>
                      <a:pt x="78" y="28"/>
                    </a:lnTo>
                    <a:lnTo>
                      <a:pt x="78" y="27"/>
                    </a:lnTo>
                    <a:lnTo>
                      <a:pt x="79" y="27"/>
                    </a:lnTo>
                    <a:lnTo>
                      <a:pt x="79" y="26"/>
                    </a:lnTo>
                    <a:lnTo>
                      <a:pt x="80" y="26"/>
                    </a:lnTo>
                    <a:lnTo>
                      <a:pt x="81" y="26"/>
                    </a:lnTo>
                    <a:lnTo>
                      <a:pt x="81" y="25"/>
                    </a:lnTo>
                    <a:lnTo>
                      <a:pt x="82" y="25"/>
                    </a:lnTo>
                    <a:lnTo>
                      <a:pt x="82" y="24"/>
                    </a:lnTo>
                    <a:lnTo>
                      <a:pt x="83" y="24"/>
                    </a:lnTo>
                    <a:lnTo>
                      <a:pt x="84" y="24"/>
                    </a:lnTo>
                    <a:lnTo>
                      <a:pt x="84" y="22"/>
                    </a:lnTo>
                    <a:lnTo>
                      <a:pt x="85" y="22"/>
                    </a:lnTo>
                    <a:lnTo>
                      <a:pt x="86" y="22"/>
                    </a:lnTo>
                    <a:lnTo>
                      <a:pt x="86" y="21"/>
                    </a:lnTo>
                    <a:lnTo>
                      <a:pt x="87" y="21"/>
                    </a:lnTo>
                    <a:lnTo>
                      <a:pt x="88" y="21"/>
                    </a:lnTo>
                    <a:lnTo>
                      <a:pt x="88" y="20"/>
                    </a:lnTo>
                    <a:lnTo>
                      <a:pt x="89" y="20"/>
                    </a:lnTo>
                    <a:lnTo>
                      <a:pt x="89" y="19"/>
                    </a:lnTo>
                    <a:lnTo>
                      <a:pt x="90" y="19"/>
                    </a:lnTo>
                    <a:lnTo>
                      <a:pt x="91" y="19"/>
                    </a:lnTo>
                    <a:lnTo>
                      <a:pt x="91" y="18"/>
                    </a:lnTo>
                    <a:lnTo>
                      <a:pt x="92" y="18"/>
                    </a:lnTo>
                    <a:lnTo>
                      <a:pt x="93" y="17"/>
                    </a:lnTo>
                    <a:lnTo>
                      <a:pt x="94" y="17"/>
                    </a:lnTo>
                    <a:lnTo>
                      <a:pt x="94" y="16"/>
                    </a:lnTo>
                    <a:lnTo>
                      <a:pt x="95" y="16"/>
                    </a:lnTo>
                    <a:lnTo>
                      <a:pt x="96" y="15"/>
                    </a:lnTo>
                    <a:lnTo>
                      <a:pt x="97" y="15"/>
                    </a:lnTo>
                    <a:lnTo>
                      <a:pt x="98" y="13"/>
                    </a:lnTo>
                    <a:lnTo>
                      <a:pt x="99" y="13"/>
                    </a:lnTo>
                    <a:lnTo>
                      <a:pt x="99" y="12"/>
                    </a:lnTo>
                    <a:lnTo>
                      <a:pt x="100" y="12"/>
                    </a:lnTo>
                    <a:lnTo>
                      <a:pt x="101" y="12"/>
                    </a:lnTo>
                    <a:lnTo>
                      <a:pt x="101" y="11"/>
                    </a:lnTo>
                    <a:lnTo>
                      <a:pt x="102" y="11"/>
                    </a:lnTo>
                    <a:lnTo>
                      <a:pt x="103" y="11"/>
                    </a:lnTo>
                    <a:lnTo>
                      <a:pt x="103" y="10"/>
                    </a:lnTo>
                    <a:lnTo>
                      <a:pt x="104" y="10"/>
                    </a:lnTo>
                    <a:lnTo>
                      <a:pt x="105" y="9"/>
                    </a:lnTo>
                    <a:lnTo>
                      <a:pt x="106" y="8"/>
                    </a:lnTo>
                    <a:lnTo>
                      <a:pt x="107" y="8"/>
                    </a:lnTo>
                    <a:lnTo>
                      <a:pt x="107" y="7"/>
                    </a:lnTo>
                    <a:lnTo>
                      <a:pt x="108" y="7"/>
                    </a:lnTo>
                    <a:lnTo>
                      <a:pt x="109" y="7"/>
                    </a:lnTo>
                    <a:lnTo>
                      <a:pt x="109" y="6"/>
                    </a:lnTo>
                    <a:lnTo>
                      <a:pt x="110" y="6"/>
                    </a:lnTo>
                    <a:lnTo>
                      <a:pt x="110" y="4"/>
                    </a:lnTo>
                    <a:lnTo>
                      <a:pt x="111" y="4"/>
                    </a:lnTo>
                    <a:lnTo>
                      <a:pt x="112" y="4"/>
                    </a:lnTo>
                    <a:lnTo>
                      <a:pt x="112" y="3"/>
                    </a:lnTo>
                    <a:lnTo>
                      <a:pt x="113" y="3"/>
                    </a:lnTo>
                    <a:lnTo>
                      <a:pt x="113" y="2"/>
                    </a:lnTo>
                    <a:lnTo>
                      <a:pt x="114" y="2"/>
                    </a:lnTo>
                    <a:lnTo>
                      <a:pt x="115" y="2"/>
                    </a:lnTo>
                    <a:lnTo>
                      <a:pt x="115" y="1"/>
                    </a:lnTo>
                    <a:lnTo>
                      <a:pt x="116" y="1"/>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0" name="Freeform 229">
                <a:extLst>
                  <a:ext uri="{FF2B5EF4-FFF2-40B4-BE49-F238E27FC236}">
                    <a16:creationId xmlns:a16="http://schemas.microsoft.com/office/drawing/2014/main" id="{00000000-0008-0000-0300-0000E6000000}"/>
                  </a:ext>
                </a:extLst>
              </xdr:cNvPr>
              <xdr:cNvSpPr>
                <a:spLocks/>
              </xdr:cNvSpPr>
            </xdr:nvSpPr>
            <xdr:spPr bwMode="auto">
              <a:xfrm>
                <a:off x="5092700" y="1735138"/>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2" y="81"/>
                    </a:lnTo>
                    <a:lnTo>
                      <a:pt x="3" y="81"/>
                    </a:lnTo>
                    <a:lnTo>
                      <a:pt x="4" y="80"/>
                    </a:lnTo>
                    <a:lnTo>
                      <a:pt x="5" y="79"/>
                    </a:lnTo>
                    <a:lnTo>
                      <a:pt x="6" y="79"/>
                    </a:lnTo>
                    <a:lnTo>
                      <a:pt x="6" y="77"/>
                    </a:lnTo>
                    <a:lnTo>
                      <a:pt x="7" y="77"/>
                    </a:lnTo>
                    <a:lnTo>
                      <a:pt x="7" y="76"/>
                    </a:lnTo>
                    <a:lnTo>
                      <a:pt x="8" y="76"/>
                    </a:lnTo>
                    <a:lnTo>
                      <a:pt x="9" y="76"/>
                    </a:lnTo>
                    <a:lnTo>
                      <a:pt x="9" y="75"/>
                    </a:lnTo>
                    <a:lnTo>
                      <a:pt x="10" y="75"/>
                    </a:lnTo>
                    <a:lnTo>
                      <a:pt x="11" y="74"/>
                    </a:lnTo>
                    <a:lnTo>
                      <a:pt x="12" y="74"/>
                    </a:lnTo>
                    <a:lnTo>
                      <a:pt x="12" y="73"/>
                    </a:lnTo>
                    <a:lnTo>
                      <a:pt x="13" y="73"/>
                    </a:lnTo>
                    <a:lnTo>
                      <a:pt x="13" y="72"/>
                    </a:lnTo>
                    <a:lnTo>
                      <a:pt x="14" y="72"/>
                    </a:lnTo>
                    <a:lnTo>
                      <a:pt x="15" y="71"/>
                    </a:lnTo>
                    <a:lnTo>
                      <a:pt x="16" y="71"/>
                    </a:lnTo>
                    <a:lnTo>
                      <a:pt x="16" y="70"/>
                    </a:lnTo>
                    <a:lnTo>
                      <a:pt x="17" y="70"/>
                    </a:lnTo>
                    <a:lnTo>
                      <a:pt x="18" y="70"/>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3"/>
                    </a:lnTo>
                    <a:lnTo>
                      <a:pt x="28" y="62"/>
                    </a:lnTo>
                    <a:lnTo>
                      <a:pt x="29" y="62"/>
                    </a:lnTo>
                    <a:lnTo>
                      <a:pt x="29" y="61"/>
                    </a:lnTo>
                    <a:lnTo>
                      <a:pt x="30" y="61"/>
                    </a:lnTo>
                    <a:lnTo>
                      <a:pt x="31" y="59"/>
                    </a:lnTo>
                    <a:lnTo>
                      <a:pt x="32" y="59"/>
                    </a:lnTo>
                    <a:lnTo>
                      <a:pt x="32" y="58"/>
                    </a:lnTo>
                    <a:lnTo>
                      <a:pt x="33" y="58"/>
                    </a:lnTo>
                    <a:lnTo>
                      <a:pt x="34" y="57"/>
                    </a:lnTo>
                    <a:lnTo>
                      <a:pt x="35" y="57"/>
                    </a:lnTo>
                    <a:lnTo>
                      <a:pt x="35" y="56"/>
                    </a:lnTo>
                    <a:lnTo>
                      <a:pt x="36" y="56"/>
                    </a:lnTo>
                    <a:lnTo>
                      <a:pt x="37" y="56"/>
                    </a:lnTo>
                    <a:lnTo>
                      <a:pt x="37" y="55"/>
                    </a:lnTo>
                    <a:lnTo>
                      <a:pt x="38" y="55"/>
                    </a:lnTo>
                    <a:lnTo>
                      <a:pt x="38" y="54"/>
                    </a:lnTo>
                    <a:lnTo>
                      <a:pt x="39" y="54"/>
                    </a:lnTo>
                    <a:lnTo>
                      <a:pt x="40" y="54"/>
                    </a:lnTo>
                    <a:lnTo>
                      <a:pt x="40" y="53"/>
                    </a:lnTo>
                    <a:lnTo>
                      <a:pt x="41" y="53"/>
                    </a:lnTo>
                    <a:lnTo>
                      <a:pt x="42" y="52"/>
                    </a:lnTo>
                    <a:lnTo>
                      <a:pt x="43" y="52"/>
                    </a:lnTo>
                    <a:lnTo>
                      <a:pt x="44" y="50"/>
                    </a:lnTo>
                    <a:lnTo>
                      <a:pt x="45" y="50"/>
                    </a:lnTo>
                    <a:lnTo>
                      <a:pt x="46" y="49"/>
                    </a:lnTo>
                    <a:lnTo>
                      <a:pt x="47" y="48"/>
                    </a:lnTo>
                    <a:lnTo>
                      <a:pt x="48" y="48"/>
                    </a:lnTo>
                    <a:lnTo>
                      <a:pt x="49" y="47"/>
                    </a:lnTo>
                    <a:lnTo>
                      <a:pt x="50" y="47"/>
                    </a:lnTo>
                    <a:lnTo>
                      <a:pt x="50" y="46"/>
                    </a:lnTo>
                    <a:lnTo>
                      <a:pt x="51" y="46"/>
                    </a:lnTo>
                    <a:lnTo>
                      <a:pt x="52" y="45"/>
                    </a:lnTo>
                    <a:lnTo>
                      <a:pt x="53" y="45"/>
                    </a:lnTo>
                    <a:lnTo>
                      <a:pt x="53" y="44"/>
                    </a:lnTo>
                    <a:lnTo>
                      <a:pt x="54" y="44"/>
                    </a:lnTo>
                    <a:lnTo>
                      <a:pt x="55" y="44"/>
                    </a:lnTo>
                    <a:lnTo>
                      <a:pt x="55" y="42"/>
                    </a:lnTo>
                    <a:lnTo>
                      <a:pt x="56" y="42"/>
                    </a:lnTo>
                    <a:lnTo>
                      <a:pt x="56" y="41"/>
                    </a:lnTo>
                    <a:lnTo>
                      <a:pt x="57" y="41"/>
                    </a:lnTo>
                    <a:lnTo>
                      <a:pt x="58" y="41"/>
                    </a:lnTo>
                    <a:lnTo>
                      <a:pt x="58" y="40"/>
                    </a:lnTo>
                    <a:lnTo>
                      <a:pt x="59" y="40"/>
                    </a:lnTo>
                    <a:lnTo>
                      <a:pt x="60" y="39"/>
                    </a:lnTo>
                    <a:lnTo>
                      <a:pt x="61" y="39"/>
                    </a:lnTo>
                    <a:lnTo>
                      <a:pt x="61" y="38"/>
                    </a:lnTo>
                    <a:lnTo>
                      <a:pt x="62" y="38"/>
                    </a:lnTo>
                    <a:lnTo>
                      <a:pt x="63" y="38"/>
                    </a:lnTo>
                    <a:lnTo>
                      <a:pt x="63" y="37"/>
                    </a:lnTo>
                    <a:lnTo>
                      <a:pt x="64" y="37"/>
                    </a:lnTo>
                    <a:lnTo>
                      <a:pt x="65" y="36"/>
                    </a:lnTo>
                    <a:lnTo>
                      <a:pt x="66" y="36"/>
                    </a:lnTo>
                    <a:lnTo>
                      <a:pt x="66" y="35"/>
                    </a:lnTo>
                    <a:lnTo>
                      <a:pt x="67" y="35"/>
                    </a:lnTo>
                    <a:lnTo>
                      <a:pt x="68" y="35"/>
                    </a:lnTo>
                    <a:lnTo>
                      <a:pt x="68" y="33"/>
                    </a:lnTo>
                    <a:lnTo>
                      <a:pt x="69" y="33"/>
                    </a:lnTo>
                    <a:lnTo>
                      <a:pt x="70" y="32"/>
                    </a:lnTo>
                    <a:lnTo>
                      <a:pt x="71" y="32"/>
                    </a:lnTo>
                    <a:lnTo>
                      <a:pt x="71" y="31"/>
                    </a:lnTo>
                    <a:lnTo>
                      <a:pt x="72" y="31"/>
                    </a:lnTo>
                    <a:lnTo>
                      <a:pt x="72" y="30"/>
                    </a:lnTo>
                    <a:lnTo>
                      <a:pt x="73" y="30"/>
                    </a:lnTo>
                    <a:lnTo>
                      <a:pt x="74" y="30"/>
                    </a:lnTo>
                    <a:lnTo>
                      <a:pt x="74" y="29"/>
                    </a:lnTo>
                    <a:lnTo>
                      <a:pt x="75" y="29"/>
                    </a:lnTo>
                    <a:lnTo>
                      <a:pt x="76" y="29"/>
                    </a:lnTo>
                    <a:lnTo>
                      <a:pt x="76" y="28"/>
                    </a:lnTo>
                    <a:lnTo>
                      <a:pt x="77" y="28"/>
                    </a:lnTo>
                    <a:lnTo>
                      <a:pt x="77" y="27"/>
                    </a:lnTo>
                    <a:lnTo>
                      <a:pt x="78" y="27"/>
                    </a:lnTo>
                    <a:lnTo>
                      <a:pt x="79" y="26"/>
                    </a:lnTo>
                    <a:lnTo>
                      <a:pt x="80" y="26"/>
                    </a:lnTo>
                    <a:lnTo>
                      <a:pt x="80" y="24"/>
                    </a:lnTo>
                    <a:lnTo>
                      <a:pt x="81" y="24"/>
                    </a:lnTo>
                    <a:lnTo>
                      <a:pt x="82" y="24"/>
                    </a:lnTo>
                    <a:lnTo>
                      <a:pt x="82" y="23"/>
                    </a:lnTo>
                    <a:lnTo>
                      <a:pt x="83" y="23"/>
                    </a:lnTo>
                    <a:lnTo>
                      <a:pt x="83" y="22"/>
                    </a:lnTo>
                    <a:lnTo>
                      <a:pt x="84" y="22"/>
                    </a:lnTo>
                    <a:lnTo>
                      <a:pt x="85" y="22"/>
                    </a:lnTo>
                    <a:lnTo>
                      <a:pt x="85" y="21"/>
                    </a:lnTo>
                    <a:lnTo>
                      <a:pt x="86" y="21"/>
                    </a:lnTo>
                    <a:lnTo>
                      <a:pt x="87" y="20"/>
                    </a:lnTo>
                    <a:lnTo>
                      <a:pt x="88" y="20"/>
                    </a:lnTo>
                    <a:lnTo>
                      <a:pt x="88" y="19"/>
                    </a:lnTo>
                    <a:lnTo>
                      <a:pt x="89" y="19"/>
                    </a:lnTo>
                    <a:lnTo>
                      <a:pt x="90" y="19"/>
                    </a:lnTo>
                    <a:lnTo>
                      <a:pt x="90" y="18"/>
                    </a:lnTo>
                    <a:lnTo>
                      <a:pt x="91" y="18"/>
                    </a:lnTo>
                    <a:lnTo>
                      <a:pt x="91" y="17"/>
                    </a:lnTo>
                    <a:lnTo>
                      <a:pt x="92" y="17"/>
                    </a:lnTo>
                    <a:lnTo>
                      <a:pt x="93" y="17"/>
                    </a:lnTo>
                    <a:lnTo>
                      <a:pt x="93" y="15"/>
                    </a:lnTo>
                    <a:lnTo>
                      <a:pt x="94" y="15"/>
                    </a:lnTo>
                    <a:lnTo>
                      <a:pt x="95" y="15"/>
                    </a:lnTo>
                    <a:lnTo>
                      <a:pt x="95" y="14"/>
                    </a:lnTo>
                    <a:lnTo>
                      <a:pt x="96" y="14"/>
                    </a:lnTo>
                    <a:lnTo>
                      <a:pt x="97" y="13"/>
                    </a:lnTo>
                    <a:lnTo>
                      <a:pt x="98" y="13"/>
                    </a:lnTo>
                    <a:lnTo>
                      <a:pt x="98" y="12"/>
                    </a:lnTo>
                    <a:lnTo>
                      <a:pt x="99" y="12"/>
                    </a:lnTo>
                    <a:lnTo>
                      <a:pt x="99" y="11"/>
                    </a:lnTo>
                    <a:lnTo>
                      <a:pt x="100" y="11"/>
                    </a:lnTo>
                    <a:lnTo>
                      <a:pt x="101" y="11"/>
                    </a:lnTo>
                    <a:lnTo>
                      <a:pt x="101" y="10"/>
                    </a:lnTo>
                    <a:lnTo>
                      <a:pt x="102" y="10"/>
                    </a:lnTo>
                    <a:lnTo>
                      <a:pt x="103" y="9"/>
                    </a:lnTo>
                    <a:lnTo>
                      <a:pt x="104" y="9"/>
                    </a:lnTo>
                    <a:lnTo>
                      <a:pt x="105" y="9"/>
                    </a:lnTo>
                    <a:lnTo>
                      <a:pt x="105" y="8"/>
                    </a:lnTo>
                    <a:lnTo>
                      <a:pt x="106" y="8"/>
                    </a:lnTo>
                    <a:lnTo>
                      <a:pt x="106" y="6"/>
                    </a:lnTo>
                    <a:lnTo>
                      <a:pt x="107" y="6"/>
                    </a:lnTo>
                    <a:lnTo>
                      <a:pt x="108" y="6"/>
                    </a:lnTo>
                    <a:lnTo>
                      <a:pt x="108" y="5"/>
                    </a:lnTo>
                    <a:lnTo>
                      <a:pt x="109" y="5"/>
                    </a:lnTo>
                    <a:lnTo>
                      <a:pt x="110" y="4"/>
                    </a:lnTo>
                    <a:lnTo>
                      <a:pt x="111" y="4"/>
                    </a:lnTo>
                    <a:lnTo>
                      <a:pt x="111" y="3"/>
                    </a:lnTo>
                    <a:lnTo>
                      <a:pt x="112" y="3"/>
                    </a:lnTo>
                    <a:lnTo>
                      <a:pt x="113" y="3"/>
                    </a:lnTo>
                    <a:lnTo>
                      <a:pt x="113" y="2"/>
                    </a:lnTo>
                    <a:lnTo>
                      <a:pt x="114" y="2"/>
                    </a:lnTo>
                    <a:lnTo>
                      <a:pt x="114" y="1"/>
                    </a:lnTo>
                    <a:lnTo>
                      <a:pt x="115" y="1"/>
                    </a:lnTo>
                    <a:lnTo>
                      <a:pt x="116" y="1"/>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1" name="Freeform 230">
                <a:extLst>
                  <a:ext uri="{FF2B5EF4-FFF2-40B4-BE49-F238E27FC236}">
                    <a16:creationId xmlns:a16="http://schemas.microsoft.com/office/drawing/2014/main" id="{00000000-0008-0000-0300-0000E7000000}"/>
                  </a:ext>
                </a:extLst>
              </xdr:cNvPr>
              <xdr:cNvSpPr>
                <a:spLocks/>
              </xdr:cNvSpPr>
            </xdr:nvSpPr>
            <xdr:spPr bwMode="auto">
              <a:xfrm>
                <a:off x="5278438" y="1603376"/>
                <a:ext cx="187325" cy="131763"/>
              </a:xfrm>
              <a:custGeom>
                <a:avLst/>
                <a:gdLst>
                  <a:gd name="T0" fmla="*/ 2147483647 w 118"/>
                  <a:gd name="T1" fmla="*/ 2147483647 h 83"/>
                  <a:gd name="T2" fmla="*/ 2147483647 w 118"/>
                  <a:gd name="T3" fmla="*/ 2147483647 h 83"/>
                  <a:gd name="T4" fmla="*/ 2147483647 w 118"/>
                  <a:gd name="T5" fmla="*/ 2147483647 h 83"/>
                  <a:gd name="T6" fmla="*/ 2147483647 w 118"/>
                  <a:gd name="T7" fmla="*/ 2147483647 h 83"/>
                  <a:gd name="T8" fmla="*/ 2147483647 w 118"/>
                  <a:gd name="T9" fmla="*/ 2147483647 h 83"/>
                  <a:gd name="T10" fmla="*/ 2147483647 w 118"/>
                  <a:gd name="T11" fmla="*/ 2147483647 h 83"/>
                  <a:gd name="T12" fmla="*/ 2147483647 w 118"/>
                  <a:gd name="T13" fmla="*/ 2147483647 h 83"/>
                  <a:gd name="T14" fmla="*/ 2147483647 w 118"/>
                  <a:gd name="T15" fmla="*/ 2147483647 h 83"/>
                  <a:gd name="T16" fmla="*/ 2147483647 w 118"/>
                  <a:gd name="T17" fmla="*/ 2147483647 h 83"/>
                  <a:gd name="T18" fmla="*/ 2147483647 w 118"/>
                  <a:gd name="T19" fmla="*/ 2147483647 h 83"/>
                  <a:gd name="T20" fmla="*/ 2147483647 w 118"/>
                  <a:gd name="T21" fmla="*/ 2147483647 h 83"/>
                  <a:gd name="T22" fmla="*/ 2147483647 w 118"/>
                  <a:gd name="T23" fmla="*/ 2147483647 h 83"/>
                  <a:gd name="T24" fmla="*/ 2147483647 w 118"/>
                  <a:gd name="T25" fmla="*/ 2147483647 h 83"/>
                  <a:gd name="T26" fmla="*/ 2147483647 w 118"/>
                  <a:gd name="T27" fmla="*/ 2147483647 h 83"/>
                  <a:gd name="T28" fmla="*/ 2147483647 w 118"/>
                  <a:gd name="T29" fmla="*/ 2147483647 h 83"/>
                  <a:gd name="T30" fmla="*/ 2147483647 w 118"/>
                  <a:gd name="T31" fmla="*/ 2147483647 h 83"/>
                  <a:gd name="T32" fmla="*/ 2147483647 w 118"/>
                  <a:gd name="T33" fmla="*/ 2147483647 h 83"/>
                  <a:gd name="T34" fmla="*/ 2147483647 w 118"/>
                  <a:gd name="T35" fmla="*/ 2147483647 h 83"/>
                  <a:gd name="T36" fmla="*/ 2147483647 w 118"/>
                  <a:gd name="T37" fmla="*/ 2147483647 h 83"/>
                  <a:gd name="T38" fmla="*/ 2147483647 w 118"/>
                  <a:gd name="T39" fmla="*/ 2147483647 h 83"/>
                  <a:gd name="T40" fmla="*/ 2147483647 w 118"/>
                  <a:gd name="T41" fmla="*/ 2147483647 h 83"/>
                  <a:gd name="T42" fmla="*/ 2147483647 w 118"/>
                  <a:gd name="T43" fmla="*/ 2147483647 h 83"/>
                  <a:gd name="T44" fmla="*/ 2147483647 w 118"/>
                  <a:gd name="T45" fmla="*/ 2147483647 h 83"/>
                  <a:gd name="T46" fmla="*/ 2147483647 w 118"/>
                  <a:gd name="T47" fmla="*/ 2147483647 h 83"/>
                  <a:gd name="T48" fmla="*/ 2147483647 w 118"/>
                  <a:gd name="T49" fmla="*/ 2147483647 h 83"/>
                  <a:gd name="T50" fmla="*/ 2147483647 w 118"/>
                  <a:gd name="T51" fmla="*/ 2147483647 h 83"/>
                  <a:gd name="T52" fmla="*/ 2147483647 w 118"/>
                  <a:gd name="T53" fmla="*/ 2147483647 h 83"/>
                  <a:gd name="T54" fmla="*/ 2147483647 w 118"/>
                  <a:gd name="T55" fmla="*/ 2147483647 h 83"/>
                  <a:gd name="T56" fmla="*/ 2147483647 w 118"/>
                  <a:gd name="T57" fmla="*/ 2147483647 h 83"/>
                  <a:gd name="T58" fmla="*/ 2147483647 w 118"/>
                  <a:gd name="T59" fmla="*/ 2147483647 h 83"/>
                  <a:gd name="T60" fmla="*/ 2147483647 w 118"/>
                  <a:gd name="T61" fmla="*/ 2147483647 h 83"/>
                  <a:gd name="T62" fmla="*/ 2147483647 w 118"/>
                  <a:gd name="T63" fmla="*/ 2147483647 h 83"/>
                  <a:gd name="T64" fmla="*/ 2147483647 w 118"/>
                  <a:gd name="T65" fmla="*/ 2147483647 h 83"/>
                  <a:gd name="T66" fmla="*/ 2147483647 w 118"/>
                  <a:gd name="T67" fmla="*/ 2147483647 h 83"/>
                  <a:gd name="T68" fmla="*/ 2147483647 w 118"/>
                  <a:gd name="T69" fmla="*/ 2147483647 h 83"/>
                  <a:gd name="T70" fmla="*/ 2147483647 w 118"/>
                  <a:gd name="T71" fmla="*/ 2147483647 h 83"/>
                  <a:gd name="T72" fmla="*/ 2147483647 w 118"/>
                  <a:gd name="T73" fmla="*/ 2147483647 h 83"/>
                  <a:gd name="T74" fmla="*/ 2147483647 w 118"/>
                  <a:gd name="T75" fmla="*/ 2147483647 h 83"/>
                  <a:gd name="T76" fmla="*/ 2147483647 w 118"/>
                  <a:gd name="T77" fmla="*/ 2147483647 h 83"/>
                  <a:gd name="T78" fmla="*/ 2147483647 w 118"/>
                  <a:gd name="T79" fmla="*/ 2147483647 h 83"/>
                  <a:gd name="T80" fmla="*/ 2147483647 w 118"/>
                  <a:gd name="T81" fmla="*/ 2147483647 h 83"/>
                  <a:gd name="T82" fmla="*/ 2147483647 w 118"/>
                  <a:gd name="T83" fmla="*/ 2147483647 h 83"/>
                  <a:gd name="T84" fmla="*/ 2147483647 w 118"/>
                  <a:gd name="T85" fmla="*/ 2147483647 h 83"/>
                  <a:gd name="T86" fmla="*/ 2147483647 w 118"/>
                  <a:gd name="T87" fmla="*/ 2147483647 h 83"/>
                  <a:gd name="T88" fmla="*/ 2147483647 w 118"/>
                  <a:gd name="T89" fmla="*/ 2147483647 h 83"/>
                  <a:gd name="T90" fmla="*/ 2147483647 w 118"/>
                  <a:gd name="T91" fmla="*/ 2147483647 h 83"/>
                  <a:gd name="T92" fmla="*/ 2147483647 w 118"/>
                  <a:gd name="T93" fmla="*/ 2147483647 h 83"/>
                  <a:gd name="T94" fmla="*/ 2147483647 w 118"/>
                  <a:gd name="T95" fmla="*/ 2147483647 h 83"/>
                  <a:gd name="T96" fmla="*/ 2147483647 w 118"/>
                  <a:gd name="T97" fmla="*/ 2147483647 h 83"/>
                  <a:gd name="T98" fmla="*/ 2147483647 w 118"/>
                  <a:gd name="T99" fmla="*/ 2147483647 h 83"/>
                  <a:gd name="T100" fmla="*/ 2147483647 w 118"/>
                  <a:gd name="T101" fmla="*/ 2147483647 h 83"/>
                  <a:gd name="T102" fmla="*/ 2147483647 w 118"/>
                  <a:gd name="T103" fmla="*/ 2147483647 h 83"/>
                  <a:gd name="T104" fmla="*/ 2147483647 w 118"/>
                  <a:gd name="T105" fmla="*/ 2147483647 h 83"/>
                  <a:gd name="T106" fmla="*/ 2147483647 w 118"/>
                  <a:gd name="T107" fmla="*/ 2147483647 h 83"/>
                  <a:gd name="T108" fmla="*/ 2147483647 w 118"/>
                  <a:gd name="T109" fmla="*/ 2147483647 h 83"/>
                  <a:gd name="T110" fmla="*/ 2147483647 w 118"/>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3">
                    <a:moveTo>
                      <a:pt x="0" y="83"/>
                    </a:moveTo>
                    <a:lnTo>
                      <a:pt x="0" y="83"/>
                    </a:lnTo>
                    <a:lnTo>
                      <a:pt x="1" y="82"/>
                    </a:lnTo>
                    <a:lnTo>
                      <a:pt x="2" y="82"/>
                    </a:lnTo>
                    <a:lnTo>
                      <a:pt x="2" y="80"/>
                    </a:lnTo>
                    <a:lnTo>
                      <a:pt x="3" y="80"/>
                    </a:lnTo>
                    <a:lnTo>
                      <a:pt x="4" y="80"/>
                    </a:lnTo>
                    <a:lnTo>
                      <a:pt x="4" y="79"/>
                    </a:lnTo>
                    <a:lnTo>
                      <a:pt x="5" y="79"/>
                    </a:lnTo>
                    <a:lnTo>
                      <a:pt x="6" y="79"/>
                    </a:lnTo>
                    <a:lnTo>
                      <a:pt x="6" y="78"/>
                    </a:lnTo>
                    <a:lnTo>
                      <a:pt x="7" y="78"/>
                    </a:lnTo>
                    <a:lnTo>
                      <a:pt x="7" y="77"/>
                    </a:lnTo>
                    <a:lnTo>
                      <a:pt x="8" y="77"/>
                    </a:lnTo>
                    <a:lnTo>
                      <a:pt x="9" y="77"/>
                    </a:lnTo>
                    <a:lnTo>
                      <a:pt x="9" y="76"/>
                    </a:lnTo>
                    <a:lnTo>
                      <a:pt x="10" y="76"/>
                    </a:lnTo>
                    <a:lnTo>
                      <a:pt x="11" y="76"/>
                    </a:lnTo>
                    <a:lnTo>
                      <a:pt x="11" y="75"/>
                    </a:lnTo>
                    <a:lnTo>
                      <a:pt x="12" y="75"/>
                    </a:lnTo>
                    <a:lnTo>
                      <a:pt x="13" y="74"/>
                    </a:lnTo>
                    <a:lnTo>
                      <a:pt x="14" y="74"/>
                    </a:lnTo>
                    <a:lnTo>
                      <a:pt x="14" y="73"/>
                    </a:lnTo>
                    <a:lnTo>
                      <a:pt x="15" y="73"/>
                    </a:lnTo>
                    <a:lnTo>
                      <a:pt x="16" y="71"/>
                    </a:lnTo>
                    <a:lnTo>
                      <a:pt x="17" y="71"/>
                    </a:lnTo>
                    <a:lnTo>
                      <a:pt x="17" y="70"/>
                    </a:lnTo>
                    <a:lnTo>
                      <a:pt x="18" y="70"/>
                    </a:lnTo>
                    <a:lnTo>
                      <a:pt x="19" y="69"/>
                    </a:lnTo>
                    <a:lnTo>
                      <a:pt x="20" y="69"/>
                    </a:lnTo>
                    <a:lnTo>
                      <a:pt x="20" y="68"/>
                    </a:lnTo>
                    <a:lnTo>
                      <a:pt x="21" y="68"/>
                    </a:lnTo>
                    <a:lnTo>
                      <a:pt x="22" y="67"/>
                    </a:lnTo>
                    <a:lnTo>
                      <a:pt x="23" y="67"/>
                    </a:lnTo>
                    <a:lnTo>
                      <a:pt x="23" y="66"/>
                    </a:lnTo>
                    <a:lnTo>
                      <a:pt x="24" y="66"/>
                    </a:lnTo>
                    <a:lnTo>
                      <a:pt x="25" y="66"/>
                    </a:lnTo>
                    <a:lnTo>
                      <a:pt x="25" y="65"/>
                    </a:lnTo>
                    <a:lnTo>
                      <a:pt x="26" y="65"/>
                    </a:lnTo>
                    <a:lnTo>
                      <a:pt x="27" y="65"/>
                    </a:lnTo>
                    <a:lnTo>
                      <a:pt x="27" y="64"/>
                    </a:lnTo>
                    <a:lnTo>
                      <a:pt x="28" y="64"/>
                    </a:lnTo>
                    <a:lnTo>
                      <a:pt x="28" y="62"/>
                    </a:lnTo>
                    <a:lnTo>
                      <a:pt x="29" y="62"/>
                    </a:lnTo>
                    <a:lnTo>
                      <a:pt x="30" y="62"/>
                    </a:lnTo>
                    <a:lnTo>
                      <a:pt x="30" y="61"/>
                    </a:lnTo>
                    <a:lnTo>
                      <a:pt x="31" y="61"/>
                    </a:lnTo>
                    <a:lnTo>
                      <a:pt x="31" y="60"/>
                    </a:lnTo>
                    <a:lnTo>
                      <a:pt x="32" y="60"/>
                    </a:lnTo>
                    <a:lnTo>
                      <a:pt x="33" y="60"/>
                    </a:lnTo>
                    <a:lnTo>
                      <a:pt x="33" y="59"/>
                    </a:lnTo>
                    <a:lnTo>
                      <a:pt x="34" y="59"/>
                    </a:lnTo>
                    <a:lnTo>
                      <a:pt x="35" y="59"/>
                    </a:lnTo>
                    <a:lnTo>
                      <a:pt x="35" y="58"/>
                    </a:lnTo>
                    <a:lnTo>
                      <a:pt x="36" y="58"/>
                    </a:lnTo>
                    <a:lnTo>
                      <a:pt x="36" y="57"/>
                    </a:lnTo>
                    <a:lnTo>
                      <a:pt x="37" y="57"/>
                    </a:lnTo>
                    <a:lnTo>
                      <a:pt x="38" y="57"/>
                    </a:lnTo>
                    <a:lnTo>
                      <a:pt x="38" y="56"/>
                    </a:lnTo>
                    <a:lnTo>
                      <a:pt x="39" y="56"/>
                    </a:lnTo>
                    <a:lnTo>
                      <a:pt x="39" y="55"/>
                    </a:lnTo>
                    <a:lnTo>
                      <a:pt x="40" y="55"/>
                    </a:lnTo>
                    <a:lnTo>
                      <a:pt x="41" y="55"/>
                    </a:lnTo>
                    <a:lnTo>
                      <a:pt x="41" y="53"/>
                    </a:lnTo>
                    <a:lnTo>
                      <a:pt x="42" y="53"/>
                    </a:lnTo>
                    <a:lnTo>
                      <a:pt x="42" y="52"/>
                    </a:lnTo>
                    <a:lnTo>
                      <a:pt x="43" y="52"/>
                    </a:lnTo>
                    <a:lnTo>
                      <a:pt x="44" y="52"/>
                    </a:lnTo>
                    <a:lnTo>
                      <a:pt x="44" y="51"/>
                    </a:lnTo>
                    <a:lnTo>
                      <a:pt x="45" y="51"/>
                    </a:lnTo>
                    <a:lnTo>
                      <a:pt x="46" y="51"/>
                    </a:lnTo>
                    <a:lnTo>
                      <a:pt x="46" y="50"/>
                    </a:lnTo>
                    <a:lnTo>
                      <a:pt x="47" y="50"/>
                    </a:lnTo>
                    <a:lnTo>
                      <a:pt x="48" y="49"/>
                    </a:lnTo>
                    <a:lnTo>
                      <a:pt x="49" y="49"/>
                    </a:lnTo>
                    <a:lnTo>
                      <a:pt x="49" y="48"/>
                    </a:lnTo>
                    <a:lnTo>
                      <a:pt x="50" y="48"/>
                    </a:lnTo>
                    <a:lnTo>
                      <a:pt x="51" y="48"/>
                    </a:lnTo>
                    <a:lnTo>
                      <a:pt x="51" y="47"/>
                    </a:lnTo>
                    <a:lnTo>
                      <a:pt x="52" y="47"/>
                    </a:lnTo>
                    <a:lnTo>
                      <a:pt x="53" y="45"/>
                    </a:lnTo>
                    <a:lnTo>
                      <a:pt x="54" y="45"/>
                    </a:lnTo>
                    <a:lnTo>
                      <a:pt x="54" y="44"/>
                    </a:lnTo>
                    <a:lnTo>
                      <a:pt x="55" y="44"/>
                    </a:lnTo>
                    <a:lnTo>
                      <a:pt x="56" y="43"/>
                    </a:lnTo>
                    <a:lnTo>
                      <a:pt x="57" y="43"/>
                    </a:lnTo>
                    <a:lnTo>
                      <a:pt x="57" y="42"/>
                    </a:lnTo>
                    <a:lnTo>
                      <a:pt x="58" y="42"/>
                    </a:lnTo>
                    <a:lnTo>
                      <a:pt x="58" y="41"/>
                    </a:lnTo>
                    <a:lnTo>
                      <a:pt x="59" y="41"/>
                    </a:lnTo>
                    <a:lnTo>
                      <a:pt x="60" y="41"/>
                    </a:lnTo>
                    <a:lnTo>
                      <a:pt x="60" y="40"/>
                    </a:lnTo>
                    <a:lnTo>
                      <a:pt x="61" y="40"/>
                    </a:lnTo>
                    <a:lnTo>
                      <a:pt x="62" y="40"/>
                    </a:lnTo>
                    <a:lnTo>
                      <a:pt x="62" y="39"/>
                    </a:lnTo>
                    <a:lnTo>
                      <a:pt x="63" y="39"/>
                    </a:lnTo>
                    <a:lnTo>
                      <a:pt x="63" y="38"/>
                    </a:lnTo>
                    <a:lnTo>
                      <a:pt x="64" y="38"/>
                    </a:lnTo>
                    <a:lnTo>
                      <a:pt x="65" y="36"/>
                    </a:lnTo>
                    <a:lnTo>
                      <a:pt x="66" y="36"/>
                    </a:lnTo>
                    <a:lnTo>
                      <a:pt x="66" y="35"/>
                    </a:lnTo>
                    <a:lnTo>
                      <a:pt x="67" y="35"/>
                    </a:lnTo>
                    <a:lnTo>
                      <a:pt x="67" y="34"/>
                    </a:lnTo>
                    <a:lnTo>
                      <a:pt x="68" y="34"/>
                    </a:lnTo>
                    <a:lnTo>
                      <a:pt x="69" y="34"/>
                    </a:lnTo>
                    <a:lnTo>
                      <a:pt x="69" y="33"/>
                    </a:lnTo>
                    <a:lnTo>
                      <a:pt x="70" y="33"/>
                    </a:lnTo>
                    <a:lnTo>
                      <a:pt x="70" y="32"/>
                    </a:lnTo>
                    <a:lnTo>
                      <a:pt x="71" y="32"/>
                    </a:lnTo>
                    <a:lnTo>
                      <a:pt x="72" y="32"/>
                    </a:lnTo>
                    <a:lnTo>
                      <a:pt x="72" y="31"/>
                    </a:lnTo>
                    <a:lnTo>
                      <a:pt x="73" y="31"/>
                    </a:lnTo>
                    <a:lnTo>
                      <a:pt x="74" y="31"/>
                    </a:lnTo>
                    <a:lnTo>
                      <a:pt x="74" y="30"/>
                    </a:lnTo>
                    <a:lnTo>
                      <a:pt x="75" y="30"/>
                    </a:lnTo>
                    <a:lnTo>
                      <a:pt x="76" y="30"/>
                    </a:lnTo>
                    <a:lnTo>
                      <a:pt x="76" y="29"/>
                    </a:lnTo>
                    <a:lnTo>
                      <a:pt x="77" y="29"/>
                    </a:lnTo>
                    <a:lnTo>
                      <a:pt x="77" y="27"/>
                    </a:lnTo>
                    <a:lnTo>
                      <a:pt x="78" y="27"/>
                    </a:lnTo>
                    <a:lnTo>
                      <a:pt x="79" y="27"/>
                    </a:lnTo>
                    <a:lnTo>
                      <a:pt x="79" y="26"/>
                    </a:lnTo>
                    <a:lnTo>
                      <a:pt x="80" y="26"/>
                    </a:lnTo>
                    <a:lnTo>
                      <a:pt x="81" y="26"/>
                    </a:lnTo>
                    <a:lnTo>
                      <a:pt x="81" y="25"/>
                    </a:lnTo>
                    <a:lnTo>
                      <a:pt x="82" y="25"/>
                    </a:lnTo>
                    <a:lnTo>
                      <a:pt x="83" y="24"/>
                    </a:lnTo>
                    <a:lnTo>
                      <a:pt x="84" y="24"/>
                    </a:lnTo>
                    <a:lnTo>
                      <a:pt x="84" y="23"/>
                    </a:lnTo>
                    <a:lnTo>
                      <a:pt x="85" y="23"/>
                    </a:lnTo>
                    <a:lnTo>
                      <a:pt x="85" y="22"/>
                    </a:lnTo>
                    <a:lnTo>
                      <a:pt x="86" y="22"/>
                    </a:lnTo>
                    <a:lnTo>
                      <a:pt x="87" y="21"/>
                    </a:lnTo>
                    <a:lnTo>
                      <a:pt x="88" y="21"/>
                    </a:lnTo>
                    <a:lnTo>
                      <a:pt x="88" y="20"/>
                    </a:lnTo>
                    <a:lnTo>
                      <a:pt x="89" y="20"/>
                    </a:lnTo>
                    <a:lnTo>
                      <a:pt x="90" y="20"/>
                    </a:lnTo>
                    <a:lnTo>
                      <a:pt x="90" y="18"/>
                    </a:lnTo>
                    <a:lnTo>
                      <a:pt x="91" y="18"/>
                    </a:lnTo>
                    <a:lnTo>
                      <a:pt x="91" y="17"/>
                    </a:lnTo>
                    <a:lnTo>
                      <a:pt x="92" y="17"/>
                    </a:lnTo>
                    <a:lnTo>
                      <a:pt x="93" y="17"/>
                    </a:lnTo>
                    <a:lnTo>
                      <a:pt x="93" y="16"/>
                    </a:lnTo>
                    <a:lnTo>
                      <a:pt x="94" y="16"/>
                    </a:lnTo>
                    <a:lnTo>
                      <a:pt x="95" y="15"/>
                    </a:lnTo>
                    <a:lnTo>
                      <a:pt x="96" y="15"/>
                    </a:lnTo>
                    <a:lnTo>
                      <a:pt x="96" y="14"/>
                    </a:lnTo>
                    <a:lnTo>
                      <a:pt x="97" y="14"/>
                    </a:lnTo>
                    <a:lnTo>
                      <a:pt x="98" y="14"/>
                    </a:lnTo>
                    <a:lnTo>
                      <a:pt x="98" y="13"/>
                    </a:lnTo>
                    <a:lnTo>
                      <a:pt x="99" y="13"/>
                    </a:lnTo>
                    <a:lnTo>
                      <a:pt x="100" y="13"/>
                    </a:lnTo>
                    <a:lnTo>
                      <a:pt x="100" y="12"/>
                    </a:lnTo>
                    <a:lnTo>
                      <a:pt x="101" y="12"/>
                    </a:lnTo>
                    <a:lnTo>
                      <a:pt x="102" y="11"/>
                    </a:lnTo>
                    <a:lnTo>
                      <a:pt x="103" y="11"/>
                    </a:lnTo>
                    <a:lnTo>
                      <a:pt x="103" y="9"/>
                    </a:lnTo>
                    <a:lnTo>
                      <a:pt x="104" y="9"/>
                    </a:lnTo>
                    <a:lnTo>
                      <a:pt x="104" y="8"/>
                    </a:lnTo>
                    <a:lnTo>
                      <a:pt x="105" y="8"/>
                    </a:lnTo>
                    <a:lnTo>
                      <a:pt x="106" y="8"/>
                    </a:lnTo>
                    <a:lnTo>
                      <a:pt x="106" y="7"/>
                    </a:lnTo>
                    <a:lnTo>
                      <a:pt x="107" y="7"/>
                    </a:lnTo>
                    <a:lnTo>
                      <a:pt x="108" y="7"/>
                    </a:lnTo>
                    <a:lnTo>
                      <a:pt x="108" y="6"/>
                    </a:lnTo>
                    <a:lnTo>
                      <a:pt x="109" y="6"/>
                    </a:lnTo>
                    <a:lnTo>
                      <a:pt x="110" y="5"/>
                    </a:lnTo>
                    <a:lnTo>
                      <a:pt x="111" y="5"/>
                    </a:lnTo>
                    <a:lnTo>
                      <a:pt x="111" y="4"/>
                    </a:lnTo>
                    <a:lnTo>
                      <a:pt x="112" y="4"/>
                    </a:lnTo>
                    <a:lnTo>
                      <a:pt x="113" y="3"/>
                    </a:lnTo>
                    <a:lnTo>
                      <a:pt x="114" y="3"/>
                    </a:lnTo>
                    <a:lnTo>
                      <a:pt x="114" y="2"/>
                    </a:lnTo>
                    <a:lnTo>
                      <a:pt x="115" y="2"/>
                    </a:lnTo>
                    <a:lnTo>
                      <a:pt x="116" y="2"/>
                    </a:lnTo>
                    <a:lnTo>
                      <a:pt x="116" y="0"/>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2" name="Freeform 231">
                <a:extLst>
                  <a:ext uri="{FF2B5EF4-FFF2-40B4-BE49-F238E27FC236}">
                    <a16:creationId xmlns:a16="http://schemas.microsoft.com/office/drawing/2014/main" id="{00000000-0008-0000-0300-0000E8000000}"/>
                  </a:ext>
                </a:extLst>
              </xdr:cNvPr>
              <xdr:cNvSpPr>
                <a:spLocks/>
              </xdr:cNvSpPr>
            </xdr:nvSpPr>
            <xdr:spPr bwMode="auto">
              <a:xfrm>
                <a:off x="5465763" y="14732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0" y="81"/>
                    </a:lnTo>
                    <a:lnTo>
                      <a:pt x="1" y="81"/>
                    </a:lnTo>
                    <a:lnTo>
                      <a:pt x="1" y="80"/>
                    </a:lnTo>
                    <a:lnTo>
                      <a:pt x="2" y="80"/>
                    </a:lnTo>
                    <a:lnTo>
                      <a:pt x="3" y="80"/>
                    </a:lnTo>
                    <a:lnTo>
                      <a:pt x="3" y="79"/>
                    </a:lnTo>
                    <a:lnTo>
                      <a:pt x="4" y="79"/>
                    </a:lnTo>
                    <a:lnTo>
                      <a:pt x="5" y="78"/>
                    </a:lnTo>
                    <a:lnTo>
                      <a:pt x="6" y="78"/>
                    </a:lnTo>
                    <a:lnTo>
                      <a:pt x="6" y="77"/>
                    </a:lnTo>
                    <a:lnTo>
                      <a:pt x="7" y="77"/>
                    </a:lnTo>
                    <a:lnTo>
                      <a:pt x="8" y="76"/>
                    </a:lnTo>
                    <a:lnTo>
                      <a:pt x="9" y="76"/>
                    </a:lnTo>
                    <a:lnTo>
                      <a:pt x="9" y="75"/>
                    </a:lnTo>
                    <a:lnTo>
                      <a:pt x="10" y="75"/>
                    </a:lnTo>
                    <a:lnTo>
                      <a:pt x="11" y="73"/>
                    </a:lnTo>
                    <a:lnTo>
                      <a:pt x="12" y="73"/>
                    </a:lnTo>
                    <a:lnTo>
                      <a:pt x="12" y="72"/>
                    </a:lnTo>
                    <a:lnTo>
                      <a:pt x="13" y="72"/>
                    </a:lnTo>
                    <a:lnTo>
                      <a:pt x="14" y="72"/>
                    </a:lnTo>
                    <a:lnTo>
                      <a:pt x="14" y="71"/>
                    </a:lnTo>
                    <a:lnTo>
                      <a:pt x="15" y="71"/>
                    </a:lnTo>
                    <a:lnTo>
                      <a:pt x="15" y="70"/>
                    </a:lnTo>
                    <a:lnTo>
                      <a:pt x="16" y="70"/>
                    </a:lnTo>
                    <a:lnTo>
                      <a:pt x="17" y="70"/>
                    </a:lnTo>
                    <a:lnTo>
                      <a:pt x="17" y="69"/>
                    </a:lnTo>
                    <a:lnTo>
                      <a:pt x="18" y="69"/>
                    </a:lnTo>
                    <a:lnTo>
                      <a:pt x="19" y="69"/>
                    </a:lnTo>
                    <a:lnTo>
                      <a:pt x="19" y="68"/>
                    </a:lnTo>
                    <a:lnTo>
                      <a:pt x="20" y="68"/>
                    </a:lnTo>
                    <a:lnTo>
                      <a:pt x="20" y="67"/>
                    </a:lnTo>
                    <a:lnTo>
                      <a:pt x="21" y="67"/>
                    </a:lnTo>
                    <a:lnTo>
                      <a:pt x="22" y="66"/>
                    </a:lnTo>
                    <a:lnTo>
                      <a:pt x="23" y="66"/>
                    </a:lnTo>
                    <a:lnTo>
                      <a:pt x="24" y="64"/>
                    </a:lnTo>
                    <a:lnTo>
                      <a:pt x="25" y="63"/>
                    </a:lnTo>
                    <a:lnTo>
                      <a:pt x="26" y="63"/>
                    </a:lnTo>
                    <a:lnTo>
                      <a:pt x="26" y="62"/>
                    </a:lnTo>
                    <a:lnTo>
                      <a:pt x="27" y="62"/>
                    </a:lnTo>
                    <a:lnTo>
                      <a:pt x="28" y="62"/>
                    </a:lnTo>
                    <a:lnTo>
                      <a:pt x="28" y="61"/>
                    </a:lnTo>
                    <a:lnTo>
                      <a:pt x="29" y="61"/>
                    </a:lnTo>
                    <a:lnTo>
                      <a:pt x="29" y="60"/>
                    </a:lnTo>
                    <a:lnTo>
                      <a:pt x="30" y="60"/>
                    </a:lnTo>
                    <a:lnTo>
                      <a:pt x="31" y="60"/>
                    </a:lnTo>
                    <a:lnTo>
                      <a:pt x="31" y="59"/>
                    </a:lnTo>
                    <a:lnTo>
                      <a:pt x="32" y="59"/>
                    </a:lnTo>
                    <a:lnTo>
                      <a:pt x="33" y="59"/>
                    </a:lnTo>
                    <a:lnTo>
                      <a:pt x="33" y="58"/>
                    </a:lnTo>
                    <a:lnTo>
                      <a:pt x="34" y="58"/>
                    </a:lnTo>
                    <a:lnTo>
                      <a:pt x="34" y="57"/>
                    </a:lnTo>
                    <a:lnTo>
                      <a:pt x="35" y="57"/>
                    </a:lnTo>
                    <a:lnTo>
                      <a:pt x="36" y="57"/>
                    </a:lnTo>
                    <a:lnTo>
                      <a:pt x="36" y="55"/>
                    </a:lnTo>
                    <a:lnTo>
                      <a:pt x="37" y="55"/>
                    </a:lnTo>
                    <a:lnTo>
                      <a:pt x="38" y="55"/>
                    </a:lnTo>
                    <a:lnTo>
                      <a:pt x="38" y="54"/>
                    </a:lnTo>
                    <a:lnTo>
                      <a:pt x="39" y="54"/>
                    </a:lnTo>
                    <a:lnTo>
                      <a:pt x="40" y="53"/>
                    </a:lnTo>
                    <a:lnTo>
                      <a:pt x="41" y="53"/>
                    </a:lnTo>
                    <a:lnTo>
                      <a:pt x="41" y="52"/>
                    </a:lnTo>
                    <a:lnTo>
                      <a:pt x="42" y="52"/>
                    </a:lnTo>
                    <a:lnTo>
                      <a:pt x="43" y="51"/>
                    </a:lnTo>
                    <a:lnTo>
                      <a:pt x="44" y="51"/>
                    </a:lnTo>
                    <a:lnTo>
                      <a:pt x="44" y="50"/>
                    </a:lnTo>
                    <a:lnTo>
                      <a:pt x="45" y="50"/>
                    </a:lnTo>
                    <a:lnTo>
                      <a:pt x="46" y="50"/>
                    </a:lnTo>
                    <a:lnTo>
                      <a:pt x="46" y="49"/>
                    </a:lnTo>
                    <a:lnTo>
                      <a:pt x="47" y="49"/>
                    </a:lnTo>
                    <a:lnTo>
                      <a:pt x="47" y="47"/>
                    </a:lnTo>
                    <a:lnTo>
                      <a:pt x="48" y="47"/>
                    </a:lnTo>
                    <a:lnTo>
                      <a:pt x="49" y="47"/>
                    </a:lnTo>
                    <a:lnTo>
                      <a:pt x="49" y="46"/>
                    </a:lnTo>
                    <a:lnTo>
                      <a:pt x="50" y="46"/>
                    </a:lnTo>
                    <a:lnTo>
                      <a:pt x="50" y="45"/>
                    </a:lnTo>
                    <a:lnTo>
                      <a:pt x="51" y="45"/>
                    </a:lnTo>
                    <a:lnTo>
                      <a:pt x="52" y="45"/>
                    </a:lnTo>
                    <a:lnTo>
                      <a:pt x="52" y="44"/>
                    </a:lnTo>
                    <a:lnTo>
                      <a:pt x="53" y="44"/>
                    </a:lnTo>
                    <a:lnTo>
                      <a:pt x="54" y="44"/>
                    </a:lnTo>
                    <a:lnTo>
                      <a:pt x="54" y="43"/>
                    </a:lnTo>
                    <a:lnTo>
                      <a:pt x="55" y="43"/>
                    </a:lnTo>
                    <a:lnTo>
                      <a:pt x="56" y="43"/>
                    </a:lnTo>
                    <a:lnTo>
                      <a:pt x="56" y="42"/>
                    </a:lnTo>
                    <a:lnTo>
                      <a:pt x="57" y="42"/>
                    </a:lnTo>
                    <a:lnTo>
                      <a:pt x="57" y="41"/>
                    </a:lnTo>
                    <a:lnTo>
                      <a:pt x="58" y="41"/>
                    </a:lnTo>
                    <a:lnTo>
                      <a:pt x="59" y="41"/>
                    </a:lnTo>
                    <a:lnTo>
                      <a:pt x="59" y="40"/>
                    </a:lnTo>
                    <a:lnTo>
                      <a:pt x="60" y="40"/>
                    </a:lnTo>
                    <a:lnTo>
                      <a:pt x="61" y="40"/>
                    </a:lnTo>
                    <a:lnTo>
                      <a:pt x="61" y="38"/>
                    </a:lnTo>
                    <a:lnTo>
                      <a:pt x="62" y="38"/>
                    </a:lnTo>
                    <a:lnTo>
                      <a:pt x="62" y="37"/>
                    </a:lnTo>
                    <a:lnTo>
                      <a:pt x="63" y="37"/>
                    </a:lnTo>
                    <a:lnTo>
                      <a:pt x="64" y="37"/>
                    </a:lnTo>
                    <a:lnTo>
                      <a:pt x="64" y="36"/>
                    </a:lnTo>
                    <a:lnTo>
                      <a:pt x="65" y="36"/>
                    </a:lnTo>
                    <a:lnTo>
                      <a:pt x="66" y="35"/>
                    </a:lnTo>
                    <a:lnTo>
                      <a:pt x="67" y="35"/>
                    </a:lnTo>
                    <a:lnTo>
                      <a:pt x="67" y="34"/>
                    </a:lnTo>
                    <a:lnTo>
                      <a:pt x="68" y="34"/>
                    </a:lnTo>
                    <a:lnTo>
                      <a:pt x="69" y="34"/>
                    </a:lnTo>
                    <a:lnTo>
                      <a:pt x="69" y="33"/>
                    </a:lnTo>
                    <a:lnTo>
                      <a:pt x="70" y="33"/>
                    </a:lnTo>
                    <a:lnTo>
                      <a:pt x="70" y="32"/>
                    </a:lnTo>
                    <a:lnTo>
                      <a:pt x="71" y="32"/>
                    </a:lnTo>
                    <a:lnTo>
                      <a:pt x="72" y="32"/>
                    </a:lnTo>
                    <a:lnTo>
                      <a:pt x="72" y="31"/>
                    </a:lnTo>
                    <a:lnTo>
                      <a:pt x="73" y="31"/>
                    </a:lnTo>
                    <a:lnTo>
                      <a:pt x="73" y="29"/>
                    </a:lnTo>
                    <a:lnTo>
                      <a:pt x="74" y="29"/>
                    </a:lnTo>
                    <a:lnTo>
                      <a:pt x="75" y="29"/>
                    </a:lnTo>
                    <a:lnTo>
                      <a:pt x="75" y="28"/>
                    </a:lnTo>
                    <a:lnTo>
                      <a:pt x="76" y="28"/>
                    </a:lnTo>
                    <a:lnTo>
                      <a:pt x="76" y="27"/>
                    </a:lnTo>
                    <a:lnTo>
                      <a:pt x="77" y="27"/>
                    </a:lnTo>
                    <a:lnTo>
                      <a:pt x="78" y="27"/>
                    </a:lnTo>
                    <a:lnTo>
                      <a:pt x="78" y="26"/>
                    </a:lnTo>
                    <a:lnTo>
                      <a:pt x="79" y="26"/>
                    </a:lnTo>
                    <a:lnTo>
                      <a:pt x="80" y="25"/>
                    </a:lnTo>
                    <a:lnTo>
                      <a:pt x="81" y="25"/>
                    </a:lnTo>
                    <a:lnTo>
                      <a:pt x="81" y="24"/>
                    </a:lnTo>
                    <a:lnTo>
                      <a:pt x="82" y="24"/>
                    </a:lnTo>
                    <a:lnTo>
                      <a:pt x="83" y="24"/>
                    </a:lnTo>
                    <a:lnTo>
                      <a:pt x="83" y="23"/>
                    </a:lnTo>
                    <a:lnTo>
                      <a:pt x="84" y="23"/>
                    </a:lnTo>
                    <a:lnTo>
                      <a:pt x="84" y="22"/>
                    </a:lnTo>
                    <a:lnTo>
                      <a:pt x="85" y="22"/>
                    </a:lnTo>
                    <a:lnTo>
                      <a:pt x="86" y="22"/>
                    </a:lnTo>
                    <a:lnTo>
                      <a:pt x="86" y="20"/>
                    </a:lnTo>
                    <a:lnTo>
                      <a:pt x="87" y="20"/>
                    </a:lnTo>
                    <a:lnTo>
                      <a:pt x="87" y="19"/>
                    </a:lnTo>
                    <a:lnTo>
                      <a:pt x="88" y="19"/>
                    </a:lnTo>
                    <a:lnTo>
                      <a:pt x="89" y="19"/>
                    </a:lnTo>
                    <a:lnTo>
                      <a:pt x="89" y="18"/>
                    </a:lnTo>
                    <a:lnTo>
                      <a:pt x="90" y="18"/>
                    </a:lnTo>
                    <a:lnTo>
                      <a:pt x="90" y="17"/>
                    </a:lnTo>
                    <a:lnTo>
                      <a:pt x="91" y="17"/>
                    </a:lnTo>
                    <a:lnTo>
                      <a:pt x="92" y="17"/>
                    </a:lnTo>
                    <a:lnTo>
                      <a:pt x="92" y="16"/>
                    </a:lnTo>
                    <a:lnTo>
                      <a:pt x="93" y="16"/>
                    </a:lnTo>
                    <a:lnTo>
                      <a:pt x="94" y="16"/>
                    </a:lnTo>
                    <a:lnTo>
                      <a:pt x="94" y="15"/>
                    </a:lnTo>
                    <a:lnTo>
                      <a:pt x="95" y="15"/>
                    </a:lnTo>
                    <a:lnTo>
                      <a:pt x="96" y="14"/>
                    </a:lnTo>
                    <a:lnTo>
                      <a:pt x="97" y="14"/>
                    </a:lnTo>
                    <a:lnTo>
                      <a:pt x="97" y="13"/>
                    </a:lnTo>
                    <a:lnTo>
                      <a:pt x="98" y="13"/>
                    </a:lnTo>
                    <a:lnTo>
                      <a:pt x="99" y="11"/>
                    </a:lnTo>
                    <a:lnTo>
                      <a:pt x="100" y="11"/>
                    </a:lnTo>
                    <a:lnTo>
                      <a:pt x="100" y="10"/>
                    </a:lnTo>
                    <a:lnTo>
                      <a:pt x="101" y="10"/>
                    </a:lnTo>
                    <a:lnTo>
                      <a:pt x="102" y="9"/>
                    </a:lnTo>
                    <a:lnTo>
                      <a:pt x="103" y="9"/>
                    </a:lnTo>
                    <a:lnTo>
                      <a:pt x="104" y="8"/>
                    </a:lnTo>
                    <a:lnTo>
                      <a:pt x="105" y="8"/>
                    </a:lnTo>
                    <a:lnTo>
                      <a:pt x="105" y="7"/>
                    </a:lnTo>
                    <a:lnTo>
                      <a:pt x="106" y="7"/>
                    </a:lnTo>
                    <a:lnTo>
                      <a:pt x="107" y="6"/>
                    </a:lnTo>
                    <a:lnTo>
                      <a:pt x="108" y="6"/>
                    </a:lnTo>
                    <a:lnTo>
                      <a:pt x="108" y="5"/>
                    </a:lnTo>
                    <a:lnTo>
                      <a:pt x="109" y="5"/>
                    </a:lnTo>
                    <a:lnTo>
                      <a:pt x="110" y="5"/>
                    </a:lnTo>
                    <a:lnTo>
                      <a:pt x="111" y="4"/>
                    </a:lnTo>
                    <a:lnTo>
                      <a:pt x="112" y="2"/>
                    </a:lnTo>
                    <a:lnTo>
                      <a:pt x="113" y="2"/>
                    </a:lnTo>
                    <a:lnTo>
                      <a:pt x="113" y="1"/>
                    </a:lnTo>
                    <a:lnTo>
                      <a:pt x="114" y="1"/>
                    </a:lnTo>
                    <a:lnTo>
                      <a:pt x="115" y="1"/>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3" name="Freeform 232">
                <a:extLst>
                  <a:ext uri="{FF2B5EF4-FFF2-40B4-BE49-F238E27FC236}">
                    <a16:creationId xmlns:a16="http://schemas.microsoft.com/office/drawing/2014/main" id="{00000000-0008-0000-0300-0000E9000000}"/>
                  </a:ext>
                </a:extLst>
              </xdr:cNvPr>
              <xdr:cNvSpPr>
                <a:spLocks/>
              </xdr:cNvSpPr>
            </xdr:nvSpPr>
            <xdr:spPr bwMode="auto">
              <a:xfrm>
                <a:off x="5651500" y="1358901"/>
                <a:ext cx="185738" cy="114300"/>
              </a:xfrm>
              <a:custGeom>
                <a:avLst/>
                <a:gdLst>
                  <a:gd name="T0" fmla="*/ 2147483647 w 117"/>
                  <a:gd name="T1" fmla="*/ 2147483647 h 72"/>
                  <a:gd name="T2" fmla="*/ 2147483647 w 117"/>
                  <a:gd name="T3" fmla="*/ 2147483647 h 72"/>
                  <a:gd name="T4" fmla="*/ 2147483647 w 117"/>
                  <a:gd name="T5" fmla="*/ 2147483647 h 72"/>
                  <a:gd name="T6" fmla="*/ 2147483647 w 117"/>
                  <a:gd name="T7" fmla="*/ 2147483647 h 72"/>
                  <a:gd name="T8" fmla="*/ 2147483647 w 117"/>
                  <a:gd name="T9" fmla="*/ 2147483647 h 72"/>
                  <a:gd name="T10" fmla="*/ 2147483647 w 117"/>
                  <a:gd name="T11" fmla="*/ 2147483647 h 72"/>
                  <a:gd name="T12" fmla="*/ 2147483647 w 117"/>
                  <a:gd name="T13" fmla="*/ 2147483647 h 72"/>
                  <a:gd name="T14" fmla="*/ 2147483647 w 117"/>
                  <a:gd name="T15" fmla="*/ 2147483647 h 72"/>
                  <a:gd name="T16" fmla="*/ 2147483647 w 117"/>
                  <a:gd name="T17" fmla="*/ 2147483647 h 72"/>
                  <a:gd name="T18" fmla="*/ 2147483647 w 117"/>
                  <a:gd name="T19" fmla="*/ 2147483647 h 72"/>
                  <a:gd name="T20" fmla="*/ 2147483647 w 117"/>
                  <a:gd name="T21" fmla="*/ 2147483647 h 72"/>
                  <a:gd name="T22" fmla="*/ 2147483647 w 117"/>
                  <a:gd name="T23" fmla="*/ 2147483647 h 72"/>
                  <a:gd name="T24" fmla="*/ 2147483647 w 117"/>
                  <a:gd name="T25" fmla="*/ 2147483647 h 72"/>
                  <a:gd name="T26" fmla="*/ 2147483647 w 117"/>
                  <a:gd name="T27" fmla="*/ 2147483647 h 72"/>
                  <a:gd name="T28" fmla="*/ 2147483647 w 117"/>
                  <a:gd name="T29" fmla="*/ 2147483647 h 72"/>
                  <a:gd name="T30" fmla="*/ 2147483647 w 117"/>
                  <a:gd name="T31" fmla="*/ 2147483647 h 72"/>
                  <a:gd name="T32" fmla="*/ 2147483647 w 117"/>
                  <a:gd name="T33" fmla="*/ 2147483647 h 72"/>
                  <a:gd name="T34" fmla="*/ 2147483647 w 117"/>
                  <a:gd name="T35" fmla="*/ 2147483647 h 72"/>
                  <a:gd name="T36" fmla="*/ 2147483647 w 117"/>
                  <a:gd name="T37" fmla="*/ 2147483647 h 72"/>
                  <a:gd name="T38" fmla="*/ 2147483647 w 117"/>
                  <a:gd name="T39" fmla="*/ 2147483647 h 72"/>
                  <a:gd name="T40" fmla="*/ 2147483647 w 117"/>
                  <a:gd name="T41" fmla="*/ 2147483647 h 72"/>
                  <a:gd name="T42" fmla="*/ 2147483647 w 117"/>
                  <a:gd name="T43" fmla="*/ 2147483647 h 72"/>
                  <a:gd name="T44" fmla="*/ 2147483647 w 117"/>
                  <a:gd name="T45" fmla="*/ 2147483647 h 72"/>
                  <a:gd name="T46" fmla="*/ 2147483647 w 117"/>
                  <a:gd name="T47" fmla="*/ 2147483647 h 72"/>
                  <a:gd name="T48" fmla="*/ 2147483647 w 117"/>
                  <a:gd name="T49" fmla="*/ 2147483647 h 72"/>
                  <a:gd name="T50" fmla="*/ 2147483647 w 117"/>
                  <a:gd name="T51" fmla="*/ 2147483647 h 72"/>
                  <a:gd name="T52" fmla="*/ 2147483647 w 117"/>
                  <a:gd name="T53" fmla="*/ 2147483647 h 72"/>
                  <a:gd name="T54" fmla="*/ 2147483647 w 117"/>
                  <a:gd name="T55" fmla="*/ 2147483647 h 72"/>
                  <a:gd name="T56" fmla="*/ 2147483647 w 117"/>
                  <a:gd name="T57" fmla="*/ 2147483647 h 72"/>
                  <a:gd name="T58" fmla="*/ 2147483647 w 117"/>
                  <a:gd name="T59" fmla="*/ 2147483647 h 72"/>
                  <a:gd name="T60" fmla="*/ 2147483647 w 117"/>
                  <a:gd name="T61" fmla="*/ 2147483647 h 72"/>
                  <a:gd name="T62" fmla="*/ 2147483647 w 117"/>
                  <a:gd name="T63" fmla="*/ 2147483647 h 72"/>
                  <a:gd name="T64" fmla="*/ 2147483647 w 117"/>
                  <a:gd name="T65" fmla="*/ 2147483647 h 72"/>
                  <a:gd name="T66" fmla="*/ 2147483647 w 117"/>
                  <a:gd name="T67" fmla="*/ 2147483647 h 72"/>
                  <a:gd name="T68" fmla="*/ 2147483647 w 117"/>
                  <a:gd name="T69" fmla="*/ 2147483647 h 72"/>
                  <a:gd name="T70" fmla="*/ 2147483647 w 117"/>
                  <a:gd name="T71" fmla="*/ 2147483647 h 72"/>
                  <a:gd name="T72" fmla="*/ 2147483647 w 117"/>
                  <a:gd name="T73" fmla="*/ 2147483647 h 72"/>
                  <a:gd name="T74" fmla="*/ 2147483647 w 117"/>
                  <a:gd name="T75" fmla="*/ 2147483647 h 72"/>
                  <a:gd name="T76" fmla="*/ 2147483647 w 117"/>
                  <a:gd name="T77" fmla="*/ 2147483647 h 72"/>
                  <a:gd name="T78" fmla="*/ 2147483647 w 117"/>
                  <a:gd name="T79" fmla="*/ 2147483647 h 72"/>
                  <a:gd name="T80" fmla="*/ 2147483647 w 117"/>
                  <a:gd name="T81" fmla="*/ 2147483647 h 72"/>
                  <a:gd name="T82" fmla="*/ 2147483647 w 117"/>
                  <a:gd name="T83" fmla="*/ 2147483647 h 72"/>
                  <a:gd name="T84" fmla="*/ 2147483647 w 117"/>
                  <a:gd name="T85" fmla="*/ 2147483647 h 72"/>
                  <a:gd name="T86" fmla="*/ 2147483647 w 117"/>
                  <a:gd name="T87" fmla="*/ 2147483647 h 72"/>
                  <a:gd name="T88" fmla="*/ 2147483647 w 117"/>
                  <a:gd name="T89" fmla="*/ 2147483647 h 72"/>
                  <a:gd name="T90" fmla="*/ 2147483647 w 117"/>
                  <a:gd name="T91" fmla="*/ 2147483647 h 72"/>
                  <a:gd name="T92" fmla="*/ 2147483647 w 117"/>
                  <a:gd name="T93" fmla="*/ 2147483647 h 72"/>
                  <a:gd name="T94" fmla="*/ 2147483647 w 117"/>
                  <a:gd name="T95" fmla="*/ 2147483647 h 72"/>
                  <a:gd name="T96" fmla="*/ 2147483647 w 117"/>
                  <a:gd name="T97" fmla="*/ 2147483647 h 72"/>
                  <a:gd name="T98" fmla="*/ 2147483647 w 117"/>
                  <a:gd name="T99" fmla="*/ 2147483647 h 72"/>
                  <a:gd name="T100" fmla="*/ 2147483647 w 117"/>
                  <a:gd name="T101" fmla="*/ 2147483647 h 72"/>
                  <a:gd name="T102" fmla="*/ 2147483647 w 117"/>
                  <a:gd name="T103" fmla="*/ 2147483647 h 72"/>
                  <a:gd name="T104" fmla="*/ 2147483647 w 117"/>
                  <a:gd name="T105" fmla="*/ 0 h 72"/>
                  <a:gd name="T106" fmla="*/ 2147483647 w 117"/>
                  <a:gd name="T107" fmla="*/ 0 h 72"/>
                  <a:gd name="T108" fmla="*/ 2147483647 w 117"/>
                  <a:gd name="T109" fmla="*/ 0 h 72"/>
                  <a:gd name="T110" fmla="*/ 2147483647 w 117"/>
                  <a:gd name="T111" fmla="*/ 0 h 7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72">
                    <a:moveTo>
                      <a:pt x="0" y="72"/>
                    </a:moveTo>
                    <a:lnTo>
                      <a:pt x="0" y="72"/>
                    </a:lnTo>
                    <a:lnTo>
                      <a:pt x="0" y="71"/>
                    </a:lnTo>
                    <a:lnTo>
                      <a:pt x="1" y="71"/>
                    </a:lnTo>
                    <a:lnTo>
                      <a:pt x="1" y="70"/>
                    </a:lnTo>
                    <a:lnTo>
                      <a:pt x="2" y="70"/>
                    </a:lnTo>
                    <a:lnTo>
                      <a:pt x="3" y="70"/>
                    </a:lnTo>
                    <a:lnTo>
                      <a:pt x="3" y="69"/>
                    </a:lnTo>
                    <a:lnTo>
                      <a:pt x="4" y="69"/>
                    </a:lnTo>
                    <a:lnTo>
                      <a:pt x="5" y="69"/>
                    </a:lnTo>
                    <a:lnTo>
                      <a:pt x="5" y="68"/>
                    </a:lnTo>
                    <a:lnTo>
                      <a:pt x="6" y="68"/>
                    </a:lnTo>
                    <a:lnTo>
                      <a:pt x="6" y="67"/>
                    </a:lnTo>
                    <a:lnTo>
                      <a:pt x="7" y="67"/>
                    </a:lnTo>
                    <a:lnTo>
                      <a:pt x="8" y="65"/>
                    </a:lnTo>
                    <a:lnTo>
                      <a:pt x="9" y="65"/>
                    </a:lnTo>
                    <a:lnTo>
                      <a:pt x="10" y="64"/>
                    </a:lnTo>
                    <a:lnTo>
                      <a:pt x="11" y="64"/>
                    </a:lnTo>
                    <a:lnTo>
                      <a:pt x="11" y="63"/>
                    </a:lnTo>
                    <a:lnTo>
                      <a:pt x="12" y="63"/>
                    </a:lnTo>
                    <a:lnTo>
                      <a:pt x="13" y="62"/>
                    </a:lnTo>
                    <a:lnTo>
                      <a:pt x="14" y="62"/>
                    </a:lnTo>
                    <a:lnTo>
                      <a:pt x="14" y="61"/>
                    </a:lnTo>
                    <a:lnTo>
                      <a:pt x="15" y="61"/>
                    </a:lnTo>
                    <a:lnTo>
                      <a:pt x="16" y="60"/>
                    </a:lnTo>
                    <a:lnTo>
                      <a:pt x="17" y="60"/>
                    </a:lnTo>
                    <a:lnTo>
                      <a:pt x="17" y="59"/>
                    </a:lnTo>
                    <a:lnTo>
                      <a:pt x="18" y="59"/>
                    </a:lnTo>
                    <a:lnTo>
                      <a:pt x="19" y="59"/>
                    </a:lnTo>
                    <a:lnTo>
                      <a:pt x="19" y="58"/>
                    </a:lnTo>
                    <a:lnTo>
                      <a:pt x="20" y="58"/>
                    </a:lnTo>
                    <a:lnTo>
                      <a:pt x="21" y="58"/>
                    </a:lnTo>
                    <a:lnTo>
                      <a:pt x="21" y="56"/>
                    </a:lnTo>
                    <a:lnTo>
                      <a:pt x="22" y="56"/>
                    </a:lnTo>
                    <a:lnTo>
                      <a:pt x="22" y="55"/>
                    </a:lnTo>
                    <a:lnTo>
                      <a:pt x="23" y="55"/>
                    </a:lnTo>
                    <a:lnTo>
                      <a:pt x="24" y="55"/>
                    </a:lnTo>
                    <a:lnTo>
                      <a:pt x="24" y="54"/>
                    </a:lnTo>
                    <a:lnTo>
                      <a:pt x="25" y="54"/>
                    </a:lnTo>
                    <a:lnTo>
                      <a:pt x="26" y="53"/>
                    </a:lnTo>
                    <a:lnTo>
                      <a:pt x="27" y="53"/>
                    </a:lnTo>
                    <a:lnTo>
                      <a:pt x="27" y="52"/>
                    </a:lnTo>
                    <a:lnTo>
                      <a:pt x="28" y="52"/>
                    </a:lnTo>
                    <a:lnTo>
                      <a:pt x="29" y="51"/>
                    </a:lnTo>
                    <a:lnTo>
                      <a:pt x="30" y="51"/>
                    </a:lnTo>
                    <a:lnTo>
                      <a:pt x="30" y="50"/>
                    </a:lnTo>
                    <a:lnTo>
                      <a:pt x="31" y="50"/>
                    </a:lnTo>
                    <a:lnTo>
                      <a:pt x="32" y="48"/>
                    </a:lnTo>
                    <a:lnTo>
                      <a:pt x="33" y="48"/>
                    </a:lnTo>
                    <a:lnTo>
                      <a:pt x="33" y="47"/>
                    </a:lnTo>
                    <a:lnTo>
                      <a:pt x="34" y="47"/>
                    </a:lnTo>
                    <a:lnTo>
                      <a:pt x="35" y="47"/>
                    </a:lnTo>
                    <a:lnTo>
                      <a:pt x="35" y="46"/>
                    </a:lnTo>
                    <a:lnTo>
                      <a:pt x="36" y="46"/>
                    </a:lnTo>
                    <a:lnTo>
                      <a:pt x="36" y="45"/>
                    </a:lnTo>
                    <a:lnTo>
                      <a:pt x="37" y="45"/>
                    </a:lnTo>
                    <a:lnTo>
                      <a:pt x="38" y="45"/>
                    </a:lnTo>
                    <a:lnTo>
                      <a:pt x="38" y="44"/>
                    </a:lnTo>
                    <a:lnTo>
                      <a:pt x="39" y="44"/>
                    </a:lnTo>
                    <a:lnTo>
                      <a:pt x="40" y="44"/>
                    </a:lnTo>
                    <a:lnTo>
                      <a:pt x="40" y="43"/>
                    </a:lnTo>
                    <a:lnTo>
                      <a:pt x="41" y="43"/>
                    </a:lnTo>
                    <a:lnTo>
                      <a:pt x="42" y="42"/>
                    </a:lnTo>
                    <a:lnTo>
                      <a:pt x="43" y="41"/>
                    </a:lnTo>
                    <a:lnTo>
                      <a:pt x="44" y="39"/>
                    </a:lnTo>
                    <a:lnTo>
                      <a:pt x="45" y="39"/>
                    </a:lnTo>
                    <a:lnTo>
                      <a:pt x="46" y="38"/>
                    </a:lnTo>
                    <a:lnTo>
                      <a:pt x="47" y="38"/>
                    </a:lnTo>
                    <a:lnTo>
                      <a:pt x="47" y="37"/>
                    </a:lnTo>
                    <a:lnTo>
                      <a:pt x="48" y="37"/>
                    </a:lnTo>
                    <a:lnTo>
                      <a:pt x="49" y="37"/>
                    </a:lnTo>
                    <a:lnTo>
                      <a:pt x="49" y="36"/>
                    </a:lnTo>
                    <a:lnTo>
                      <a:pt x="50" y="36"/>
                    </a:lnTo>
                    <a:lnTo>
                      <a:pt x="50" y="35"/>
                    </a:lnTo>
                    <a:lnTo>
                      <a:pt x="51" y="35"/>
                    </a:lnTo>
                    <a:lnTo>
                      <a:pt x="52" y="35"/>
                    </a:lnTo>
                    <a:lnTo>
                      <a:pt x="52" y="34"/>
                    </a:lnTo>
                    <a:lnTo>
                      <a:pt x="53" y="34"/>
                    </a:lnTo>
                    <a:lnTo>
                      <a:pt x="54" y="34"/>
                    </a:lnTo>
                    <a:lnTo>
                      <a:pt x="54" y="33"/>
                    </a:lnTo>
                    <a:lnTo>
                      <a:pt x="55" y="33"/>
                    </a:lnTo>
                    <a:lnTo>
                      <a:pt x="55" y="32"/>
                    </a:lnTo>
                    <a:lnTo>
                      <a:pt x="56" y="32"/>
                    </a:lnTo>
                    <a:lnTo>
                      <a:pt x="57" y="32"/>
                    </a:lnTo>
                    <a:lnTo>
                      <a:pt x="57" y="30"/>
                    </a:lnTo>
                    <a:lnTo>
                      <a:pt x="58" y="30"/>
                    </a:lnTo>
                    <a:lnTo>
                      <a:pt x="59" y="30"/>
                    </a:lnTo>
                    <a:lnTo>
                      <a:pt x="59" y="29"/>
                    </a:lnTo>
                    <a:lnTo>
                      <a:pt x="60" y="29"/>
                    </a:lnTo>
                    <a:lnTo>
                      <a:pt x="60" y="28"/>
                    </a:lnTo>
                    <a:lnTo>
                      <a:pt x="61" y="28"/>
                    </a:lnTo>
                    <a:lnTo>
                      <a:pt x="62" y="28"/>
                    </a:lnTo>
                    <a:lnTo>
                      <a:pt x="62" y="27"/>
                    </a:lnTo>
                    <a:lnTo>
                      <a:pt x="63" y="27"/>
                    </a:lnTo>
                    <a:lnTo>
                      <a:pt x="63" y="26"/>
                    </a:lnTo>
                    <a:lnTo>
                      <a:pt x="64" y="26"/>
                    </a:lnTo>
                    <a:lnTo>
                      <a:pt x="65" y="26"/>
                    </a:lnTo>
                    <a:lnTo>
                      <a:pt x="65" y="25"/>
                    </a:lnTo>
                    <a:lnTo>
                      <a:pt x="66" y="25"/>
                    </a:lnTo>
                    <a:lnTo>
                      <a:pt x="67" y="24"/>
                    </a:lnTo>
                    <a:lnTo>
                      <a:pt x="68" y="24"/>
                    </a:lnTo>
                    <a:lnTo>
                      <a:pt x="68" y="23"/>
                    </a:lnTo>
                    <a:lnTo>
                      <a:pt x="69" y="23"/>
                    </a:lnTo>
                    <a:lnTo>
                      <a:pt x="70" y="23"/>
                    </a:lnTo>
                    <a:lnTo>
                      <a:pt x="70" y="21"/>
                    </a:lnTo>
                    <a:lnTo>
                      <a:pt x="71" y="21"/>
                    </a:lnTo>
                    <a:lnTo>
                      <a:pt x="71" y="20"/>
                    </a:lnTo>
                    <a:lnTo>
                      <a:pt x="72" y="20"/>
                    </a:lnTo>
                    <a:lnTo>
                      <a:pt x="73" y="20"/>
                    </a:lnTo>
                    <a:lnTo>
                      <a:pt x="73" y="19"/>
                    </a:lnTo>
                    <a:lnTo>
                      <a:pt x="74" y="19"/>
                    </a:lnTo>
                    <a:lnTo>
                      <a:pt x="75" y="19"/>
                    </a:lnTo>
                    <a:lnTo>
                      <a:pt x="75" y="18"/>
                    </a:lnTo>
                    <a:lnTo>
                      <a:pt x="76" y="18"/>
                    </a:lnTo>
                    <a:lnTo>
                      <a:pt x="77" y="18"/>
                    </a:lnTo>
                    <a:lnTo>
                      <a:pt x="77" y="17"/>
                    </a:lnTo>
                    <a:lnTo>
                      <a:pt x="78" y="17"/>
                    </a:lnTo>
                    <a:lnTo>
                      <a:pt x="78" y="16"/>
                    </a:lnTo>
                    <a:lnTo>
                      <a:pt x="79" y="16"/>
                    </a:lnTo>
                    <a:lnTo>
                      <a:pt x="80" y="16"/>
                    </a:lnTo>
                    <a:lnTo>
                      <a:pt x="80" y="15"/>
                    </a:lnTo>
                    <a:lnTo>
                      <a:pt x="81" y="15"/>
                    </a:lnTo>
                    <a:lnTo>
                      <a:pt x="82" y="15"/>
                    </a:lnTo>
                    <a:lnTo>
                      <a:pt x="82" y="14"/>
                    </a:lnTo>
                    <a:lnTo>
                      <a:pt x="83" y="14"/>
                    </a:lnTo>
                    <a:lnTo>
                      <a:pt x="83" y="12"/>
                    </a:lnTo>
                    <a:lnTo>
                      <a:pt x="84" y="12"/>
                    </a:lnTo>
                    <a:lnTo>
                      <a:pt x="85" y="12"/>
                    </a:lnTo>
                    <a:lnTo>
                      <a:pt x="85" y="11"/>
                    </a:lnTo>
                    <a:lnTo>
                      <a:pt x="86" y="11"/>
                    </a:lnTo>
                    <a:lnTo>
                      <a:pt x="86" y="10"/>
                    </a:lnTo>
                    <a:lnTo>
                      <a:pt x="87" y="10"/>
                    </a:lnTo>
                    <a:lnTo>
                      <a:pt x="88" y="9"/>
                    </a:lnTo>
                    <a:lnTo>
                      <a:pt x="89" y="9"/>
                    </a:lnTo>
                    <a:lnTo>
                      <a:pt x="89" y="8"/>
                    </a:lnTo>
                    <a:lnTo>
                      <a:pt x="90" y="8"/>
                    </a:lnTo>
                    <a:lnTo>
                      <a:pt x="91" y="8"/>
                    </a:lnTo>
                    <a:lnTo>
                      <a:pt x="91" y="7"/>
                    </a:lnTo>
                    <a:lnTo>
                      <a:pt x="92" y="7"/>
                    </a:lnTo>
                    <a:lnTo>
                      <a:pt x="92" y="6"/>
                    </a:lnTo>
                    <a:lnTo>
                      <a:pt x="93" y="6"/>
                    </a:lnTo>
                    <a:lnTo>
                      <a:pt x="94" y="6"/>
                    </a:lnTo>
                    <a:lnTo>
                      <a:pt x="94" y="5"/>
                    </a:lnTo>
                    <a:lnTo>
                      <a:pt x="95" y="5"/>
                    </a:lnTo>
                    <a:lnTo>
                      <a:pt x="96" y="5"/>
                    </a:lnTo>
                    <a:lnTo>
                      <a:pt x="96" y="3"/>
                    </a:lnTo>
                    <a:lnTo>
                      <a:pt x="97" y="3"/>
                    </a:lnTo>
                    <a:lnTo>
                      <a:pt x="98" y="3"/>
                    </a:lnTo>
                    <a:lnTo>
                      <a:pt x="98" y="2"/>
                    </a:lnTo>
                    <a:lnTo>
                      <a:pt x="99" y="2"/>
                    </a:lnTo>
                    <a:lnTo>
                      <a:pt x="100" y="2"/>
                    </a:lnTo>
                    <a:lnTo>
                      <a:pt x="101" y="2"/>
                    </a:lnTo>
                    <a:lnTo>
                      <a:pt x="101" y="1"/>
                    </a:lnTo>
                    <a:lnTo>
                      <a:pt x="102" y="1"/>
                    </a:lnTo>
                    <a:lnTo>
                      <a:pt x="103" y="1"/>
                    </a:lnTo>
                    <a:lnTo>
                      <a:pt x="104" y="1"/>
                    </a:lnTo>
                    <a:lnTo>
                      <a:pt x="105" y="1"/>
                    </a:lnTo>
                    <a:lnTo>
                      <a:pt x="106" y="1"/>
                    </a:lnTo>
                    <a:lnTo>
                      <a:pt x="107" y="1"/>
                    </a:lnTo>
                    <a:lnTo>
                      <a:pt x="108" y="1"/>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4" name="Freeform 233">
                <a:extLst>
                  <a:ext uri="{FF2B5EF4-FFF2-40B4-BE49-F238E27FC236}">
                    <a16:creationId xmlns:a16="http://schemas.microsoft.com/office/drawing/2014/main" id="{00000000-0008-0000-0300-0000EA000000}"/>
                  </a:ext>
                </a:extLst>
              </xdr:cNvPr>
              <xdr:cNvSpPr>
                <a:spLocks/>
              </xdr:cNvSpPr>
            </xdr:nvSpPr>
            <xdr:spPr bwMode="auto">
              <a:xfrm>
                <a:off x="5837238"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5" name="Freeform 234">
                <a:extLst>
                  <a:ext uri="{FF2B5EF4-FFF2-40B4-BE49-F238E27FC236}">
                    <a16:creationId xmlns:a16="http://schemas.microsoft.com/office/drawing/2014/main" id="{00000000-0008-0000-0300-0000EB000000}"/>
                  </a:ext>
                </a:extLst>
              </xdr:cNvPr>
              <xdr:cNvSpPr>
                <a:spLocks/>
              </xdr:cNvSpPr>
            </xdr:nvSpPr>
            <xdr:spPr bwMode="auto">
              <a:xfrm>
                <a:off x="6022975"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6" name="Freeform 235">
                <a:extLst>
                  <a:ext uri="{FF2B5EF4-FFF2-40B4-BE49-F238E27FC236}">
                    <a16:creationId xmlns:a16="http://schemas.microsoft.com/office/drawing/2014/main" id="{00000000-0008-0000-0300-0000EC000000}"/>
                  </a:ext>
                </a:extLst>
              </xdr:cNvPr>
              <xdr:cNvSpPr>
                <a:spLocks/>
              </xdr:cNvSpPr>
            </xdr:nvSpPr>
            <xdr:spPr bwMode="auto">
              <a:xfrm>
                <a:off x="6208713"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7" name="Freeform 236">
                <a:extLst>
                  <a:ext uri="{FF2B5EF4-FFF2-40B4-BE49-F238E27FC236}">
                    <a16:creationId xmlns:a16="http://schemas.microsoft.com/office/drawing/2014/main" id="{00000000-0008-0000-0300-0000ED000000}"/>
                  </a:ext>
                </a:extLst>
              </xdr:cNvPr>
              <xdr:cNvSpPr>
                <a:spLocks/>
              </xdr:cNvSpPr>
            </xdr:nvSpPr>
            <xdr:spPr bwMode="auto">
              <a:xfrm>
                <a:off x="6394450" y="1357313"/>
                <a:ext cx="185738" cy="1588"/>
              </a:xfrm>
              <a:custGeom>
                <a:avLst/>
                <a:gdLst>
                  <a:gd name="T0" fmla="*/ 2147483647 w 117"/>
                  <a:gd name="T1" fmla="*/ 2147483647 h 1"/>
                  <a:gd name="T2" fmla="*/ 2147483647 w 117"/>
                  <a:gd name="T3" fmla="*/ 2147483647 h 1"/>
                  <a:gd name="T4" fmla="*/ 2147483647 w 117"/>
                  <a:gd name="T5" fmla="*/ 2147483647 h 1"/>
                  <a:gd name="T6" fmla="*/ 2147483647 w 117"/>
                  <a:gd name="T7" fmla="*/ 2147483647 h 1"/>
                  <a:gd name="T8" fmla="*/ 2147483647 w 117"/>
                  <a:gd name="T9" fmla="*/ 2147483647 h 1"/>
                  <a:gd name="T10" fmla="*/ 2147483647 w 117"/>
                  <a:gd name="T11" fmla="*/ 2147483647 h 1"/>
                  <a:gd name="T12" fmla="*/ 2147483647 w 117"/>
                  <a:gd name="T13" fmla="*/ 2147483647 h 1"/>
                  <a:gd name="T14" fmla="*/ 2147483647 w 117"/>
                  <a:gd name="T15" fmla="*/ 2147483647 h 1"/>
                  <a:gd name="T16" fmla="*/ 2147483647 w 117"/>
                  <a:gd name="T17" fmla="*/ 2147483647 h 1"/>
                  <a:gd name="T18" fmla="*/ 2147483647 w 117"/>
                  <a:gd name="T19" fmla="*/ 2147483647 h 1"/>
                  <a:gd name="T20" fmla="*/ 2147483647 w 117"/>
                  <a:gd name="T21" fmla="*/ 2147483647 h 1"/>
                  <a:gd name="T22" fmla="*/ 2147483647 w 117"/>
                  <a:gd name="T23" fmla="*/ 2147483647 h 1"/>
                  <a:gd name="T24" fmla="*/ 2147483647 w 117"/>
                  <a:gd name="T25" fmla="*/ 2147483647 h 1"/>
                  <a:gd name="T26" fmla="*/ 2147483647 w 117"/>
                  <a:gd name="T27" fmla="*/ 2147483647 h 1"/>
                  <a:gd name="T28" fmla="*/ 2147483647 w 117"/>
                  <a:gd name="T29" fmla="*/ 2147483647 h 1"/>
                  <a:gd name="T30" fmla="*/ 2147483647 w 117"/>
                  <a:gd name="T31" fmla="*/ 2147483647 h 1"/>
                  <a:gd name="T32" fmla="*/ 2147483647 w 117"/>
                  <a:gd name="T33" fmla="*/ 2147483647 h 1"/>
                  <a:gd name="T34" fmla="*/ 2147483647 w 117"/>
                  <a:gd name="T35" fmla="*/ 0 h 1"/>
                  <a:gd name="T36" fmla="*/ 2147483647 w 117"/>
                  <a:gd name="T37" fmla="*/ 2147483647 h 1"/>
                  <a:gd name="T38" fmla="*/ 2147483647 w 117"/>
                  <a:gd name="T39" fmla="*/ 2147483647 h 1"/>
                  <a:gd name="T40" fmla="*/ 2147483647 w 117"/>
                  <a:gd name="T41" fmla="*/ 2147483647 h 1"/>
                  <a:gd name="T42" fmla="*/ 2147483647 w 117"/>
                  <a:gd name="T43" fmla="*/ 2147483647 h 1"/>
                  <a:gd name="T44" fmla="*/ 2147483647 w 117"/>
                  <a:gd name="T45" fmla="*/ 2147483647 h 1"/>
                  <a:gd name="T46" fmla="*/ 2147483647 w 117"/>
                  <a:gd name="T47" fmla="*/ 2147483647 h 1"/>
                  <a:gd name="T48" fmla="*/ 2147483647 w 117"/>
                  <a:gd name="T49" fmla="*/ 0 h 1"/>
                  <a:gd name="T50" fmla="*/ 2147483647 w 117"/>
                  <a:gd name="T51" fmla="*/ 2147483647 h 1"/>
                  <a:gd name="T52" fmla="*/ 2147483647 w 117"/>
                  <a:gd name="T53" fmla="*/ 0 h 1"/>
                  <a:gd name="T54" fmla="*/ 2147483647 w 117"/>
                  <a:gd name="T55" fmla="*/ 0 h 1"/>
                  <a:gd name="T56" fmla="*/ 2147483647 w 117"/>
                  <a:gd name="T57" fmla="*/ 2147483647 h 1"/>
                  <a:gd name="T58" fmla="*/ 2147483647 w 117"/>
                  <a:gd name="T59" fmla="*/ 2147483647 h 1"/>
                  <a:gd name="T60" fmla="*/ 2147483647 w 117"/>
                  <a:gd name="T61" fmla="*/ 0 h 1"/>
                  <a:gd name="T62" fmla="*/ 2147483647 w 117"/>
                  <a:gd name="T63" fmla="*/ 0 h 1"/>
                  <a:gd name="T64" fmla="*/ 2147483647 w 117"/>
                  <a:gd name="T65" fmla="*/ 0 h 1"/>
                  <a:gd name="T66" fmla="*/ 2147483647 w 117"/>
                  <a:gd name="T67" fmla="*/ 0 h 1"/>
                  <a:gd name="T68" fmla="*/ 2147483647 w 117"/>
                  <a:gd name="T69" fmla="*/ 0 h 1"/>
                  <a:gd name="T70" fmla="*/ 2147483647 w 117"/>
                  <a:gd name="T71" fmla="*/ 2147483647 h 1"/>
                  <a:gd name="T72" fmla="*/ 2147483647 w 117"/>
                  <a:gd name="T73" fmla="*/ 0 h 1"/>
                  <a:gd name="T74" fmla="*/ 2147483647 w 117"/>
                  <a:gd name="T75" fmla="*/ 0 h 1"/>
                  <a:gd name="T76" fmla="*/ 2147483647 w 117"/>
                  <a:gd name="T77" fmla="*/ 2147483647 h 1"/>
                  <a:gd name="T78" fmla="*/ 2147483647 w 117"/>
                  <a:gd name="T79" fmla="*/ 0 h 1"/>
                  <a:gd name="T80" fmla="*/ 2147483647 w 117"/>
                  <a:gd name="T81" fmla="*/ 0 h 1"/>
                  <a:gd name="T82" fmla="*/ 2147483647 w 117"/>
                  <a:gd name="T83" fmla="*/ 2147483647 h 1"/>
                  <a:gd name="T84" fmla="*/ 2147483647 w 117"/>
                  <a:gd name="T85" fmla="*/ 0 h 1"/>
                  <a:gd name="T86" fmla="*/ 2147483647 w 117"/>
                  <a:gd name="T87" fmla="*/ 0 h 1"/>
                  <a:gd name="T88" fmla="*/ 2147483647 w 117"/>
                  <a:gd name="T89" fmla="*/ 2147483647 h 1"/>
                  <a:gd name="T90" fmla="*/ 2147483647 w 117"/>
                  <a:gd name="T91" fmla="*/ 0 h 1"/>
                  <a:gd name="T92" fmla="*/ 2147483647 w 117"/>
                  <a:gd name="T93" fmla="*/ 2147483647 h 1"/>
                  <a:gd name="T94" fmla="*/ 2147483647 w 117"/>
                  <a:gd name="T95" fmla="*/ 0 h 1"/>
                  <a:gd name="T96" fmla="*/ 2147483647 w 117"/>
                  <a:gd name="T97" fmla="*/ 0 h 1"/>
                  <a:gd name="T98" fmla="*/ 2147483647 w 117"/>
                  <a:gd name="T99" fmla="*/ 2147483647 h 1"/>
                  <a:gd name="T100" fmla="*/ 2147483647 w 117"/>
                  <a:gd name="T101" fmla="*/ 0 h 1"/>
                  <a:gd name="T102" fmla="*/ 2147483647 w 117"/>
                  <a:gd name="T103" fmla="*/ 2147483647 h 1"/>
                  <a:gd name="T104" fmla="*/ 2147483647 w 117"/>
                  <a:gd name="T105" fmla="*/ 2147483647 h 1"/>
                  <a:gd name="T106" fmla="*/ 2147483647 w 117"/>
                  <a:gd name="T107" fmla="*/ 0 h 1"/>
                  <a:gd name="T108" fmla="*/ 2147483647 w 117"/>
                  <a:gd name="T109" fmla="*/ 0 h 1"/>
                  <a:gd name="T110" fmla="*/ 2147483647 w 117"/>
                  <a:gd name="T111" fmla="*/ 0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1"/>
                    </a:moveTo>
                    <a:lnTo>
                      <a:pt x="0" y="1"/>
                    </a:lnTo>
                    <a:lnTo>
                      <a:pt x="1" y="1"/>
                    </a:lnTo>
                    <a:lnTo>
                      <a:pt x="2" y="1"/>
                    </a:lnTo>
                    <a:lnTo>
                      <a:pt x="3" y="1"/>
                    </a:lnTo>
                    <a:lnTo>
                      <a:pt x="4" y="1"/>
                    </a:lnTo>
                    <a:lnTo>
                      <a:pt x="5" y="1"/>
                    </a:lnTo>
                    <a:lnTo>
                      <a:pt x="6" y="1"/>
                    </a:lnTo>
                    <a:lnTo>
                      <a:pt x="7" y="1"/>
                    </a:lnTo>
                    <a:lnTo>
                      <a:pt x="8" y="1"/>
                    </a:lnTo>
                    <a:lnTo>
                      <a:pt x="9" y="1"/>
                    </a:lnTo>
                    <a:lnTo>
                      <a:pt x="10" y="1"/>
                    </a:lnTo>
                    <a:lnTo>
                      <a:pt x="11" y="1"/>
                    </a:lnTo>
                    <a:lnTo>
                      <a:pt x="12" y="1"/>
                    </a:lnTo>
                    <a:lnTo>
                      <a:pt x="13" y="1"/>
                    </a:lnTo>
                    <a:lnTo>
                      <a:pt x="14" y="1"/>
                    </a:lnTo>
                    <a:lnTo>
                      <a:pt x="15" y="1"/>
                    </a:lnTo>
                    <a:lnTo>
                      <a:pt x="16" y="1"/>
                    </a:lnTo>
                    <a:lnTo>
                      <a:pt x="17" y="1"/>
                    </a:lnTo>
                    <a:lnTo>
                      <a:pt x="18" y="1"/>
                    </a:lnTo>
                    <a:lnTo>
                      <a:pt x="19" y="1"/>
                    </a:lnTo>
                    <a:lnTo>
                      <a:pt x="20" y="1"/>
                    </a:lnTo>
                    <a:lnTo>
                      <a:pt x="21" y="1"/>
                    </a:lnTo>
                    <a:lnTo>
                      <a:pt x="21" y="0"/>
                    </a:lnTo>
                    <a:lnTo>
                      <a:pt x="21" y="1"/>
                    </a:lnTo>
                    <a:lnTo>
                      <a:pt x="22" y="1"/>
                    </a:lnTo>
                    <a:lnTo>
                      <a:pt x="23" y="1"/>
                    </a:lnTo>
                    <a:lnTo>
                      <a:pt x="24" y="1"/>
                    </a:lnTo>
                    <a:lnTo>
                      <a:pt x="25" y="1"/>
                    </a:lnTo>
                    <a:lnTo>
                      <a:pt x="26" y="1"/>
                    </a:lnTo>
                    <a:lnTo>
                      <a:pt x="26" y="0"/>
                    </a:lnTo>
                    <a:lnTo>
                      <a:pt x="26" y="1"/>
                    </a:lnTo>
                    <a:lnTo>
                      <a:pt x="27" y="1"/>
                    </a:lnTo>
                    <a:lnTo>
                      <a:pt x="28" y="1"/>
                    </a:lnTo>
                    <a:lnTo>
                      <a:pt x="28" y="0"/>
                    </a:lnTo>
                    <a:lnTo>
                      <a:pt x="28" y="1"/>
                    </a:lnTo>
                    <a:lnTo>
                      <a:pt x="29" y="1"/>
                    </a:lnTo>
                    <a:lnTo>
                      <a:pt x="30" y="0"/>
                    </a:lnTo>
                    <a:lnTo>
                      <a:pt x="30" y="1"/>
                    </a:lnTo>
                    <a:lnTo>
                      <a:pt x="31" y="1"/>
                    </a:lnTo>
                    <a:lnTo>
                      <a:pt x="32" y="1"/>
                    </a:lnTo>
                    <a:lnTo>
                      <a:pt x="33" y="1"/>
                    </a:lnTo>
                    <a:lnTo>
                      <a:pt x="34" y="1"/>
                    </a:lnTo>
                    <a:lnTo>
                      <a:pt x="35" y="1"/>
                    </a:lnTo>
                    <a:lnTo>
                      <a:pt x="36" y="1"/>
                    </a:lnTo>
                    <a:lnTo>
                      <a:pt x="37" y="1"/>
                    </a:lnTo>
                    <a:lnTo>
                      <a:pt x="37" y="0"/>
                    </a:lnTo>
                    <a:lnTo>
                      <a:pt x="37" y="1"/>
                    </a:lnTo>
                    <a:lnTo>
                      <a:pt x="38" y="1"/>
                    </a:lnTo>
                    <a:lnTo>
                      <a:pt x="39" y="1"/>
                    </a:lnTo>
                    <a:lnTo>
                      <a:pt x="40" y="1"/>
                    </a:lnTo>
                    <a:lnTo>
                      <a:pt x="41" y="1"/>
                    </a:lnTo>
                    <a:lnTo>
                      <a:pt x="42" y="1"/>
                    </a:lnTo>
                    <a:lnTo>
                      <a:pt x="43" y="1"/>
                    </a:lnTo>
                    <a:lnTo>
                      <a:pt x="44" y="1"/>
                    </a:lnTo>
                    <a:lnTo>
                      <a:pt x="45" y="1"/>
                    </a:lnTo>
                    <a:lnTo>
                      <a:pt x="46" y="1"/>
                    </a:lnTo>
                    <a:lnTo>
                      <a:pt x="47" y="1"/>
                    </a:lnTo>
                    <a:lnTo>
                      <a:pt x="48" y="1"/>
                    </a:lnTo>
                    <a:lnTo>
                      <a:pt x="49" y="1"/>
                    </a:lnTo>
                    <a:lnTo>
                      <a:pt x="50" y="1"/>
                    </a:lnTo>
                    <a:lnTo>
                      <a:pt x="51" y="1"/>
                    </a:lnTo>
                    <a:lnTo>
                      <a:pt x="52" y="0"/>
                    </a:lnTo>
                    <a:lnTo>
                      <a:pt x="52" y="1"/>
                    </a:lnTo>
                    <a:lnTo>
                      <a:pt x="53" y="1"/>
                    </a:lnTo>
                    <a:lnTo>
                      <a:pt x="54" y="1"/>
                    </a:lnTo>
                    <a:lnTo>
                      <a:pt x="55" y="1"/>
                    </a:lnTo>
                    <a:lnTo>
                      <a:pt x="55" y="0"/>
                    </a:lnTo>
                    <a:lnTo>
                      <a:pt x="56" y="0"/>
                    </a:lnTo>
                    <a:lnTo>
                      <a:pt x="56" y="1"/>
                    </a:lnTo>
                    <a:lnTo>
                      <a:pt x="57" y="0"/>
                    </a:lnTo>
                    <a:lnTo>
                      <a:pt x="58" y="0"/>
                    </a:lnTo>
                    <a:lnTo>
                      <a:pt x="58" y="1"/>
                    </a:lnTo>
                    <a:lnTo>
                      <a:pt x="58" y="0"/>
                    </a:lnTo>
                    <a:lnTo>
                      <a:pt x="59" y="0"/>
                    </a:lnTo>
                    <a:lnTo>
                      <a:pt x="59" y="1"/>
                    </a:lnTo>
                    <a:lnTo>
                      <a:pt x="60" y="1"/>
                    </a:lnTo>
                    <a:lnTo>
                      <a:pt x="60" y="0"/>
                    </a:lnTo>
                    <a:lnTo>
                      <a:pt x="61" y="0"/>
                    </a:lnTo>
                    <a:lnTo>
                      <a:pt x="61" y="1"/>
                    </a:lnTo>
                    <a:lnTo>
                      <a:pt x="62" y="1"/>
                    </a:lnTo>
                    <a:lnTo>
                      <a:pt x="62" y="0"/>
                    </a:lnTo>
                    <a:lnTo>
                      <a:pt x="63" y="0"/>
                    </a:lnTo>
                    <a:lnTo>
                      <a:pt x="63" y="1"/>
                    </a:lnTo>
                    <a:lnTo>
                      <a:pt x="63" y="0"/>
                    </a:lnTo>
                    <a:lnTo>
                      <a:pt x="64" y="0"/>
                    </a:lnTo>
                    <a:lnTo>
                      <a:pt x="65" y="1"/>
                    </a:lnTo>
                    <a:lnTo>
                      <a:pt x="65" y="0"/>
                    </a:lnTo>
                    <a:lnTo>
                      <a:pt x="66" y="0"/>
                    </a:lnTo>
                    <a:lnTo>
                      <a:pt x="66" y="1"/>
                    </a:lnTo>
                    <a:lnTo>
                      <a:pt x="67" y="1"/>
                    </a:lnTo>
                    <a:lnTo>
                      <a:pt x="68" y="0"/>
                    </a:lnTo>
                    <a:lnTo>
                      <a:pt x="68" y="1"/>
                    </a:lnTo>
                    <a:lnTo>
                      <a:pt x="69" y="1"/>
                    </a:lnTo>
                    <a:lnTo>
                      <a:pt x="70" y="0"/>
                    </a:lnTo>
                    <a:lnTo>
                      <a:pt x="71" y="0"/>
                    </a:lnTo>
                    <a:lnTo>
                      <a:pt x="72" y="0"/>
                    </a:lnTo>
                    <a:lnTo>
                      <a:pt x="72" y="1"/>
                    </a:lnTo>
                    <a:lnTo>
                      <a:pt x="73" y="1"/>
                    </a:lnTo>
                    <a:lnTo>
                      <a:pt x="74" y="1"/>
                    </a:lnTo>
                    <a:lnTo>
                      <a:pt x="75" y="1"/>
                    </a:lnTo>
                    <a:lnTo>
                      <a:pt x="75" y="0"/>
                    </a:lnTo>
                    <a:lnTo>
                      <a:pt x="76" y="0"/>
                    </a:lnTo>
                    <a:lnTo>
                      <a:pt x="77" y="0"/>
                    </a:lnTo>
                    <a:lnTo>
                      <a:pt x="77" y="1"/>
                    </a:lnTo>
                    <a:lnTo>
                      <a:pt x="78" y="1"/>
                    </a:lnTo>
                    <a:lnTo>
                      <a:pt x="78" y="0"/>
                    </a:lnTo>
                    <a:lnTo>
                      <a:pt x="79" y="0"/>
                    </a:lnTo>
                    <a:lnTo>
                      <a:pt x="80" y="0"/>
                    </a:lnTo>
                    <a:lnTo>
                      <a:pt x="80" y="1"/>
                    </a:lnTo>
                    <a:lnTo>
                      <a:pt x="81" y="0"/>
                    </a:lnTo>
                    <a:lnTo>
                      <a:pt x="82" y="0"/>
                    </a:lnTo>
                    <a:lnTo>
                      <a:pt x="83" y="1"/>
                    </a:lnTo>
                    <a:lnTo>
                      <a:pt x="83" y="0"/>
                    </a:lnTo>
                    <a:lnTo>
                      <a:pt x="84" y="0"/>
                    </a:lnTo>
                    <a:lnTo>
                      <a:pt x="85" y="0"/>
                    </a:lnTo>
                    <a:lnTo>
                      <a:pt x="85" y="1"/>
                    </a:lnTo>
                    <a:lnTo>
                      <a:pt x="86" y="1"/>
                    </a:lnTo>
                    <a:lnTo>
                      <a:pt x="86" y="0"/>
                    </a:lnTo>
                    <a:lnTo>
                      <a:pt x="87" y="1"/>
                    </a:lnTo>
                    <a:lnTo>
                      <a:pt x="87" y="0"/>
                    </a:lnTo>
                    <a:lnTo>
                      <a:pt x="88" y="0"/>
                    </a:lnTo>
                    <a:lnTo>
                      <a:pt x="89" y="0"/>
                    </a:lnTo>
                    <a:lnTo>
                      <a:pt x="90" y="0"/>
                    </a:lnTo>
                    <a:lnTo>
                      <a:pt x="91" y="0"/>
                    </a:lnTo>
                    <a:lnTo>
                      <a:pt x="92" y="0"/>
                    </a:lnTo>
                    <a:lnTo>
                      <a:pt x="92" y="1"/>
                    </a:lnTo>
                    <a:lnTo>
                      <a:pt x="93" y="1"/>
                    </a:lnTo>
                    <a:lnTo>
                      <a:pt x="94" y="1"/>
                    </a:lnTo>
                    <a:lnTo>
                      <a:pt x="94" y="0"/>
                    </a:lnTo>
                    <a:lnTo>
                      <a:pt x="95" y="0"/>
                    </a:lnTo>
                    <a:lnTo>
                      <a:pt x="96" y="0"/>
                    </a:lnTo>
                    <a:lnTo>
                      <a:pt x="96" y="1"/>
                    </a:lnTo>
                    <a:lnTo>
                      <a:pt x="96" y="0"/>
                    </a:lnTo>
                    <a:lnTo>
                      <a:pt x="97" y="0"/>
                    </a:lnTo>
                    <a:lnTo>
                      <a:pt x="97" y="1"/>
                    </a:lnTo>
                    <a:lnTo>
                      <a:pt x="98" y="1"/>
                    </a:lnTo>
                    <a:lnTo>
                      <a:pt x="98" y="0"/>
                    </a:lnTo>
                    <a:lnTo>
                      <a:pt x="99" y="0"/>
                    </a:lnTo>
                    <a:lnTo>
                      <a:pt x="100" y="0"/>
                    </a:lnTo>
                    <a:lnTo>
                      <a:pt x="101" y="0"/>
                    </a:lnTo>
                    <a:lnTo>
                      <a:pt x="102" y="1"/>
                    </a:lnTo>
                    <a:lnTo>
                      <a:pt x="102" y="0"/>
                    </a:lnTo>
                    <a:lnTo>
                      <a:pt x="103" y="0"/>
                    </a:lnTo>
                    <a:lnTo>
                      <a:pt x="103" y="1"/>
                    </a:lnTo>
                    <a:lnTo>
                      <a:pt x="103" y="0"/>
                    </a:lnTo>
                    <a:lnTo>
                      <a:pt x="104" y="0"/>
                    </a:lnTo>
                    <a:lnTo>
                      <a:pt x="105" y="0"/>
                    </a:lnTo>
                    <a:lnTo>
                      <a:pt x="106" y="1"/>
                    </a:lnTo>
                    <a:lnTo>
                      <a:pt x="107" y="0"/>
                    </a:lnTo>
                    <a:lnTo>
                      <a:pt x="107" y="1"/>
                    </a:lnTo>
                    <a:lnTo>
                      <a:pt x="108" y="1"/>
                    </a:lnTo>
                    <a:lnTo>
                      <a:pt x="108" y="0"/>
                    </a:lnTo>
                    <a:lnTo>
                      <a:pt x="109" y="0"/>
                    </a:lnTo>
                    <a:lnTo>
                      <a:pt x="109" y="1"/>
                    </a:lnTo>
                    <a:lnTo>
                      <a:pt x="110" y="0"/>
                    </a:lnTo>
                    <a:lnTo>
                      <a:pt x="111" y="0"/>
                    </a:lnTo>
                    <a:lnTo>
                      <a:pt x="112" y="0"/>
                    </a:lnTo>
                    <a:lnTo>
                      <a:pt x="112" y="1"/>
                    </a:lnTo>
                    <a:lnTo>
                      <a:pt x="113" y="1"/>
                    </a:lnTo>
                    <a:lnTo>
                      <a:pt x="113" y="0"/>
                    </a:lnTo>
                    <a:lnTo>
                      <a:pt x="114" y="0"/>
                    </a:lnTo>
                    <a:lnTo>
                      <a:pt x="114" y="1"/>
                    </a:lnTo>
                    <a:lnTo>
                      <a:pt x="115" y="1"/>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8" name="Freeform 237">
                <a:extLst>
                  <a:ext uri="{FF2B5EF4-FFF2-40B4-BE49-F238E27FC236}">
                    <a16:creationId xmlns:a16="http://schemas.microsoft.com/office/drawing/2014/main" id="{00000000-0008-0000-0300-0000EE000000}"/>
                  </a:ext>
                </a:extLst>
              </xdr:cNvPr>
              <xdr:cNvSpPr>
                <a:spLocks/>
              </xdr:cNvSpPr>
            </xdr:nvSpPr>
            <xdr:spPr bwMode="auto">
              <a:xfrm>
                <a:off x="6580188" y="1357313"/>
                <a:ext cx="185738" cy="1171575"/>
              </a:xfrm>
              <a:custGeom>
                <a:avLst/>
                <a:gdLst>
                  <a:gd name="T0" fmla="*/ 2147483647 w 117"/>
                  <a:gd name="T1" fmla="*/ 2147483647 h 738"/>
                  <a:gd name="T2" fmla="*/ 2147483647 w 117"/>
                  <a:gd name="T3" fmla="*/ 0 h 738"/>
                  <a:gd name="T4" fmla="*/ 2147483647 w 117"/>
                  <a:gd name="T5" fmla="*/ 0 h 738"/>
                  <a:gd name="T6" fmla="*/ 2147483647 w 117"/>
                  <a:gd name="T7" fmla="*/ 2147483647 h 738"/>
                  <a:gd name="T8" fmla="*/ 2147483647 w 117"/>
                  <a:gd name="T9" fmla="*/ 0 h 738"/>
                  <a:gd name="T10" fmla="*/ 2147483647 w 117"/>
                  <a:gd name="T11" fmla="*/ 0 h 738"/>
                  <a:gd name="T12" fmla="*/ 2147483647 w 117"/>
                  <a:gd name="T13" fmla="*/ 0 h 738"/>
                  <a:gd name="T14" fmla="*/ 2147483647 w 117"/>
                  <a:gd name="T15" fmla="*/ 0 h 738"/>
                  <a:gd name="T16" fmla="*/ 2147483647 w 117"/>
                  <a:gd name="T17" fmla="*/ 0 h 738"/>
                  <a:gd name="T18" fmla="*/ 2147483647 w 117"/>
                  <a:gd name="T19" fmla="*/ 0 h 738"/>
                  <a:gd name="T20" fmla="*/ 2147483647 w 117"/>
                  <a:gd name="T21" fmla="*/ 0 h 738"/>
                  <a:gd name="T22" fmla="*/ 2147483647 w 117"/>
                  <a:gd name="T23" fmla="*/ 0 h 738"/>
                  <a:gd name="T24" fmla="*/ 2147483647 w 117"/>
                  <a:gd name="T25" fmla="*/ 0 h 738"/>
                  <a:gd name="T26" fmla="*/ 2147483647 w 117"/>
                  <a:gd name="T27" fmla="*/ 0 h 738"/>
                  <a:gd name="T28" fmla="*/ 2147483647 w 117"/>
                  <a:gd name="T29" fmla="*/ 0 h 738"/>
                  <a:gd name="T30" fmla="*/ 2147483647 w 117"/>
                  <a:gd name="T31" fmla="*/ 0 h 738"/>
                  <a:gd name="T32" fmla="*/ 2147483647 w 117"/>
                  <a:gd name="T33" fmla="*/ 0 h 738"/>
                  <a:gd name="T34" fmla="*/ 2147483647 w 117"/>
                  <a:gd name="T35" fmla="*/ 0 h 738"/>
                  <a:gd name="T36" fmla="*/ 2147483647 w 117"/>
                  <a:gd name="T37" fmla="*/ 0 h 738"/>
                  <a:gd name="T38" fmla="*/ 2147483647 w 117"/>
                  <a:gd name="T39" fmla="*/ 0 h 738"/>
                  <a:gd name="T40" fmla="*/ 2147483647 w 117"/>
                  <a:gd name="T41" fmla="*/ 0 h 738"/>
                  <a:gd name="T42" fmla="*/ 2147483647 w 117"/>
                  <a:gd name="T43" fmla="*/ 0 h 738"/>
                  <a:gd name="T44" fmla="*/ 2147483647 w 117"/>
                  <a:gd name="T45" fmla="*/ 0 h 738"/>
                  <a:gd name="T46" fmla="*/ 2147483647 w 117"/>
                  <a:gd name="T47" fmla="*/ 0 h 738"/>
                  <a:gd name="T48" fmla="*/ 2147483647 w 117"/>
                  <a:gd name="T49" fmla="*/ 0 h 738"/>
                  <a:gd name="T50" fmla="*/ 2147483647 w 117"/>
                  <a:gd name="T51" fmla="*/ 0 h 738"/>
                  <a:gd name="T52" fmla="*/ 2147483647 w 117"/>
                  <a:gd name="T53" fmla="*/ 2147483647 h 738"/>
                  <a:gd name="T54" fmla="*/ 2147483647 w 117"/>
                  <a:gd name="T55" fmla="*/ 2147483647 h 738"/>
                  <a:gd name="T56" fmla="*/ 2147483647 w 117"/>
                  <a:gd name="T57" fmla="*/ 2147483647 h 738"/>
                  <a:gd name="T58" fmla="*/ 2147483647 w 117"/>
                  <a:gd name="T59" fmla="*/ 2147483647 h 738"/>
                  <a:gd name="T60" fmla="*/ 2147483647 w 117"/>
                  <a:gd name="T61" fmla="*/ 2147483647 h 738"/>
                  <a:gd name="T62" fmla="*/ 2147483647 w 117"/>
                  <a:gd name="T63" fmla="*/ 2147483647 h 738"/>
                  <a:gd name="T64" fmla="*/ 2147483647 w 117"/>
                  <a:gd name="T65" fmla="*/ 2147483647 h 738"/>
                  <a:gd name="T66" fmla="*/ 2147483647 w 117"/>
                  <a:gd name="T67" fmla="*/ 2147483647 h 738"/>
                  <a:gd name="T68" fmla="*/ 2147483647 w 117"/>
                  <a:gd name="T69" fmla="*/ 2147483647 h 738"/>
                  <a:gd name="T70" fmla="*/ 2147483647 w 117"/>
                  <a:gd name="T71" fmla="*/ 2147483647 h 738"/>
                  <a:gd name="T72" fmla="*/ 2147483647 w 117"/>
                  <a:gd name="T73" fmla="*/ 2147483647 h 738"/>
                  <a:gd name="T74" fmla="*/ 2147483647 w 117"/>
                  <a:gd name="T75" fmla="*/ 2147483647 h 738"/>
                  <a:gd name="T76" fmla="*/ 2147483647 w 117"/>
                  <a:gd name="T77" fmla="*/ 2147483647 h 738"/>
                  <a:gd name="T78" fmla="*/ 2147483647 w 117"/>
                  <a:gd name="T79" fmla="*/ 2147483647 h 738"/>
                  <a:gd name="T80" fmla="*/ 2147483647 w 117"/>
                  <a:gd name="T81" fmla="*/ 2147483647 h 738"/>
                  <a:gd name="T82" fmla="*/ 2147483647 w 117"/>
                  <a:gd name="T83" fmla="*/ 2147483647 h 738"/>
                  <a:gd name="T84" fmla="*/ 2147483647 w 117"/>
                  <a:gd name="T85" fmla="*/ 2147483647 h 738"/>
                  <a:gd name="T86" fmla="*/ 2147483647 w 117"/>
                  <a:gd name="T87" fmla="*/ 2147483647 h 738"/>
                  <a:gd name="T88" fmla="*/ 2147483647 w 117"/>
                  <a:gd name="T89" fmla="*/ 2147483647 h 738"/>
                  <a:gd name="T90" fmla="*/ 2147483647 w 117"/>
                  <a:gd name="T91" fmla="*/ 2147483647 h 738"/>
                  <a:gd name="T92" fmla="*/ 2147483647 w 117"/>
                  <a:gd name="T93" fmla="*/ 2147483647 h 738"/>
                  <a:gd name="T94" fmla="*/ 2147483647 w 117"/>
                  <a:gd name="T95" fmla="*/ 2147483647 h 738"/>
                  <a:gd name="T96" fmla="*/ 2147483647 w 117"/>
                  <a:gd name="T97" fmla="*/ 2147483647 h 738"/>
                  <a:gd name="T98" fmla="*/ 2147483647 w 117"/>
                  <a:gd name="T99" fmla="*/ 2147483647 h 738"/>
                  <a:gd name="T100" fmla="*/ 2147483647 w 117"/>
                  <a:gd name="T101" fmla="*/ 2147483647 h 738"/>
                  <a:gd name="T102" fmla="*/ 2147483647 w 117"/>
                  <a:gd name="T103" fmla="*/ 2147483647 h 738"/>
                  <a:gd name="T104" fmla="*/ 2147483647 w 117"/>
                  <a:gd name="T105" fmla="*/ 2147483647 h 738"/>
                  <a:gd name="T106" fmla="*/ 2147483647 w 117"/>
                  <a:gd name="T107" fmla="*/ 2147483647 h 738"/>
                  <a:gd name="T108" fmla="*/ 2147483647 w 117"/>
                  <a:gd name="T109" fmla="*/ 2147483647 h 738"/>
                  <a:gd name="T110" fmla="*/ 2147483647 w 117"/>
                  <a:gd name="T111" fmla="*/ 2147483647 h 7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738">
                    <a:moveTo>
                      <a:pt x="0" y="0"/>
                    </a:moveTo>
                    <a:lnTo>
                      <a:pt x="0" y="0"/>
                    </a:lnTo>
                    <a:lnTo>
                      <a:pt x="1" y="0"/>
                    </a:lnTo>
                    <a:lnTo>
                      <a:pt x="2" y="0"/>
                    </a:lnTo>
                    <a:lnTo>
                      <a:pt x="2" y="1"/>
                    </a:lnTo>
                    <a:lnTo>
                      <a:pt x="3" y="0"/>
                    </a:lnTo>
                    <a:lnTo>
                      <a:pt x="4" y="0"/>
                    </a:lnTo>
                    <a:lnTo>
                      <a:pt x="5" y="0"/>
                    </a:lnTo>
                    <a:lnTo>
                      <a:pt x="6" y="0"/>
                    </a:lnTo>
                    <a:lnTo>
                      <a:pt x="7" y="0"/>
                    </a:lnTo>
                    <a:lnTo>
                      <a:pt x="8" y="0"/>
                    </a:lnTo>
                    <a:lnTo>
                      <a:pt x="9" y="1"/>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1" y="1"/>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5" y="1"/>
                    </a:lnTo>
                    <a:lnTo>
                      <a:pt x="56" y="1"/>
                    </a:lnTo>
                    <a:lnTo>
                      <a:pt x="57" y="1"/>
                    </a:lnTo>
                    <a:lnTo>
                      <a:pt x="57" y="2"/>
                    </a:lnTo>
                    <a:lnTo>
                      <a:pt x="58" y="2"/>
                    </a:lnTo>
                    <a:lnTo>
                      <a:pt x="58" y="3"/>
                    </a:lnTo>
                    <a:lnTo>
                      <a:pt x="59" y="4"/>
                    </a:lnTo>
                    <a:lnTo>
                      <a:pt x="60" y="6"/>
                    </a:lnTo>
                    <a:lnTo>
                      <a:pt x="60" y="7"/>
                    </a:lnTo>
                    <a:lnTo>
                      <a:pt x="60" y="8"/>
                    </a:lnTo>
                    <a:lnTo>
                      <a:pt x="61" y="8"/>
                    </a:lnTo>
                    <a:lnTo>
                      <a:pt x="61" y="9"/>
                    </a:lnTo>
                    <a:lnTo>
                      <a:pt x="61" y="10"/>
                    </a:lnTo>
                    <a:lnTo>
                      <a:pt x="61" y="11"/>
                    </a:lnTo>
                    <a:lnTo>
                      <a:pt x="61" y="12"/>
                    </a:lnTo>
                    <a:lnTo>
                      <a:pt x="62" y="12"/>
                    </a:lnTo>
                    <a:lnTo>
                      <a:pt x="62" y="13"/>
                    </a:lnTo>
                    <a:lnTo>
                      <a:pt x="62" y="15"/>
                    </a:lnTo>
                    <a:lnTo>
                      <a:pt x="63" y="16"/>
                    </a:lnTo>
                    <a:lnTo>
                      <a:pt x="63" y="17"/>
                    </a:lnTo>
                    <a:lnTo>
                      <a:pt x="63" y="18"/>
                    </a:lnTo>
                    <a:lnTo>
                      <a:pt x="63" y="19"/>
                    </a:lnTo>
                    <a:lnTo>
                      <a:pt x="63" y="20"/>
                    </a:lnTo>
                    <a:lnTo>
                      <a:pt x="64" y="21"/>
                    </a:lnTo>
                    <a:lnTo>
                      <a:pt x="64" y="22"/>
                    </a:lnTo>
                    <a:lnTo>
                      <a:pt x="64" y="24"/>
                    </a:lnTo>
                    <a:lnTo>
                      <a:pt x="65" y="25"/>
                    </a:lnTo>
                    <a:lnTo>
                      <a:pt x="65" y="26"/>
                    </a:lnTo>
                    <a:lnTo>
                      <a:pt x="65" y="28"/>
                    </a:lnTo>
                    <a:lnTo>
                      <a:pt x="65" y="29"/>
                    </a:lnTo>
                    <a:lnTo>
                      <a:pt x="65" y="31"/>
                    </a:lnTo>
                    <a:lnTo>
                      <a:pt x="65" y="33"/>
                    </a:lnTo>
                    <a:lnTo>
                      <a:pt x="66" y="35"/>
                    </a:lnTo>
                    <a:lnTo>
                      <a:pt x="66" y="36"/>
                    </a:lnTo>
                    <a:lnTo>
                      <a:pt x="67" y="38"/>
                    </a:lnTo>
                    <a:lnTo>
                      <a:pt x="67" y="40"/>
                    </a:lnTo>
                    <a:lnTo>
                      <a:pt x="67" y="42"/>
                    </a:lnTo>
                    <a:lnTo>
                      <a:pt x="67" y="44"/>
                    </a:lnTo>
                    <a:lnTo>
                      <a:pt x="67" y="46"/>
                    </a:lnTo>
                    <a:lnTo>
                      <a:pt x="67" y="48"/>
                    </a:lnTo>
                    <a:lnTo>
                      <a:pt x="68" y="51"/>
                    </a:lnTo>
                    <a:lnTo>
                      <a:pt x="68" y="53"/>
                    </a:lnTo>
                    <a:lnTo>
                      <a:pt x="68" y="55"/>
                    </a:lnTo>
                    <a:lnTo>
                      <a:pt x="68" y="57"/>
                    </a:lnTo>
                    <a:lnTo>
                      <a:pt x="68" y="60"/>
                    </a:lnTo>
                    <a:lnTo>
                      <a:pt x="69" y="62"/>
                    </a:lnTo>
                    <a:lnTo>
                      <a:pt x="69" y="64"/>
                    </a:lnTo>
                    <a:lnTo>
                      <a:pt x="69" y="66"/>
                    </a:lnTo>
                    <a:lnTo>
                      <a:pt x="70" y="69"/>
                    </a:lnTo>
                    <a:lnTo>
                      <a:pt x="70" y="71"/>
                    </a:lnTo>
                    <a:lnTo>
                      <a:pt x="70" y="74"/>
                    </a:lnTo>
                    <a:lnTo>
                      <a:pt x="70" y="77"/>
                    </a:lnTo>
                    <a:lnTo>
                      <a:pt x="70" y="79"/>
                    </a:lnTo>
                    <a:lnTo>
                      <a:pt x="70" y="81"/>
                    </a:lnTo>
                    <a:lnTo>
                      <a:pt x="71" y="84"/>
                    </a:lnTo>
                    <a:lnTo>
                      <a:pt x="71" y="87"/>
                    </a:lnTo>
                    <a:lnTo>
                      <a:pt x="71" y="89"/>
                    </a:lnTo>
                    <a:lnTo>
                      <a:pt x="72" y="92"/>
                    </a:lnTo>
                    <a:lnTo>
                      <a:pt x="72" y="95"/>
                    </a:lnTo>
                    <a:lnTo>
                      <a:pt x="72" y="98"/>
                    </a:lnTo>
                    <a:lnTo>
                      <a:pt x="72" y="100"/>
                    </a:lnTo>
                    <a:lnTo>
                      <a:pt x="72" y="104"/>
                    </a:lnTo>
                    <a:lnTo>
                      <a:pt x="73" y="106"/>
                    </a:lnTo>
                    <a:lnTo>
                      <a:pt x="73" y="109"/>
                    </a:lnTo>
                    <a:lnTo>
                      <a:pt x="73" y="111"/>
                    </a:lnTo>
                    <a:lnTo>
                      <a:pt x="74" y="115"/>
                    </a:lnTo>
                    <a:lnTo>
                      <a:pt x="74" y="118"/>
                    </a:lnTo>
                    <a:lnTo>
                      <a:pt x="74" y="120"/>
                    </a:lnTo>
                    <a:lnTo>
                      <a:pt x="74" y="124"/>
                    </a:lnTo>
                    <a:lnTo>
                      <a:pt x="74" y="127"/>
                    </a:lnTo>
                    <a:lnTo>
                      <a:pt x="75" y="130"/>
                    </a:lnTo>
                    <a:lnTo>
                      <a:pt x="75" y="133"/>
                    </a:lnTo>
                    <a:lnTo>
                      <a:pt x="75" y="136"/>
                    </a:lnTo>
                    <a:lnTo>
                      <a:pt x="75" y="140"/>
                    </a:lnTo>
                    <a:lnTo>
                      <a:pt x="75" y="142"/>
                    </a:lnTo>
                    <a:lnTo>
                      <a:pt x="75" y="145"/>
                    </a:lnTo>
                    <a:lnTo>
                      <a:pt x="76" y="149"/>
                    </a:lnTo>
                    <a:lnTo>
                      <a:pt x="76" y="152"/>
                    </a:lnTo>
                    <a:lnTo>
                      <a:pt x="76" y="155"/>
                    </a:lnTo>
                    <a:lnTo>
                      <a:pt x="77" y="158"/>
                    </a:lnTo>
                    <a:lnTo>
                      <a:pt x="77" y="161"/>
                    </a:lnTo>
                    <a:lnTo>
                      <a:pt x="77" y="164"/>
                    </a:lnTo>
                    <a:lnTo>
                      <a:pt x="77" y="168"/>
                    </a:lnTo>
                    <a:lnTo>
                      <a:pt x="77" y="171"/>
                    </a:lnTo>
                    <a:lnTo>
                      <a:pt x="78" y="173"/>
                    </a:lnTo>
                    <a:lnTo>
                      <a:pt x="78" y="177"/>
                    </a:lnTo>
                    <a:lnTo>
                      <a:pt x="78" y="180"/>
                    </a:lnTo>
                    <a:lnTo>
                      <a:pt x="79" y="184"/>
                    </a:lnTo>
                    <a:lnTo>
                      <a:pt x="79" y="187"/>
                    </a:lnTo>
                    <a:lnTo>
                      <a:pt x="79" y="189"/>
                    </a:lnTo>
                    <a:lnTo>
                      <a:pt x="79" y="193"/>
                    </a:lnTo>
                    <a:lnTo>
                      <a:pt x="79" y="196"/>
                    </a:lnTo>
                    <a:lnTo>
                      <a:pt x="79" y="199"/>
                    </a:lnTo>
                    <a:lnTo>
                      <a:pt x="80" y="202"/>
                    </a:lnTo>
                    <a:lnTo>
                      <a:pt x="80" y="205"/>
                    </a:lnTo>
                    <a:lnTo>
                      <a:pt x="81" y="208"/>
                    </a:lnTo>
                    <a:lnTo>
                      <a:pt x="81" y="212"/>
                    </a:lnTo>
                    <a:lnTo>
                      <a:pt x="81" y="214"/>
                    </a:lnTo>
                    <a:lnTo>
                      <a:pt x="81" y="217"/>
                    </a:lnTo>
                    <a:lnTo>
                      <a:pt x="81" y="221"/>
                    </a:lnTo>
                    <a:lnTo>
                      <a:pt x="81" y="224"/>
                    </a:lnTo>
                    <a:lnTo>
                      <a:pt x="82" y="226"/>
                    </a:lnTo>
                    <a:lnTo>
                      <a:pt x="82" y="230"/>
                    </a:lnTo>
                    <a:lnTo>
                      <a:pt x="82" y="233"/>
                    </a:lnTo>
                    <a:lnTo>
                      <a:pt x="82" y="235"/>
                    </a:lnTo>
                    <a:lnTo>
                      <a:pt x="82" y="239"/>
                    </a:lnTo>
                    <a:lnTo>
                      <a:pt x="83" y="242"/>
                    </a:lnTo>
                    <a:lnTo>
                      <a:pt x="83" y="246"/>
                    </a:lnTo>
                    <a:lnTo>
                      <a:pt x="83" y="248"/>
                    </a:lnTo>
                    <a:lnTo>
                      <a:pt x="84" y="251"/>
                    </a:lnTo>
                    <a:lnTo>
                      <a:pt x="84" y="255"/>
                    </a:lnTo>
                    <a:lnTo>
                      <a:pt x="84" y="257"/>
                    </a:lnTo>
                    <a:lnTo>
                      <a:pt x="84" y="260"/>
                    </a:lnTo>
                    <a:lnTo>
                      <a:pt x="84" y="264"/>
                    </a:lnTo>
                    <a:lnTo>
                      <a:pt x="84" y="266"/>
                    </a:lnTo>
                    <a:lnTo>
                      <a:pt x="85" y="269"/>
                    </a:lnTo>
                    <a:lnTo>
                      <a:pt x="85" y="273"/>
                    </a:lnTo>
                    <a:lnTo>
                      <a:pt x="85" y="276"/>
                    </a:lnTo>
                    <a:lnTo>
                      <a:pt x="86" y="278"/>
                    </a:lnTo>
                    <a:lnTo>
                      <a:pt x="86" y="282"/>
                    </a:lnTo>
                    <a:lnTo>
                      <a:pt x="86" y="285"/>
                    </a:lnTo>
                    <a:lnTo>
                      <a:pt x="86" y="287"/>
                    </a:lnTo>
                    <a:lnTo>
                      <a:pt x="86" y="291"/>
                    </a:lnTo>
                    <a:lnTo>
                      <a:pt x="87" y="294"/>
                    </a:lnTo>
                    <a:lnTo>
                      <a:pt x="87" y="297"/>
                    </a:lnTo>
                    <a:lnTo>
                      <a:pt x="87" y="300"/>
                    </a:lnTo>
                    <a:lnTo>
                      <a:pt x="87" y="303"/>
                    </a:lnTo>
                    <a:lnTo>
                      <a:pt x="87" y="306"/>
                    </a:lnTo>
                    <a:lnTo>
                      <a:pt x="87" y="309"/>
                    </a:lnTo>
                    <a:lnTo>
                      <a:pt x="88" y="312"/>
                    </a:lnTo>
                    <a:lnTo>
                      <a:pt x="88" y="315"/>
                    </a:lnTo>
                    <a:lnTo>
                      <a:pt x="89" y="318"/>
                    </a:lnTo>
                    <a:lnTo>
                      <a:pt x="89" y="321"/>
                    </a:lnTo>
                    <a:lnTo>
                      <a:pt x="89" y="324"/>
                    </a:lnTo>
                    <a:lnTo>
                      <a:pt x="89" y="327"/>
                    </a:lnTo>
                    <a:lnTo>
                      <a:pt x="89" y="330"/>
                    </a:lnTo>
                    <a:lnTo>
                      <a:pt x="89" y="333"/>
                    </a:lnTo>
                    <a:lnTo>
                      <a:pt x="90" y="336"/>
                    </a:lnTo>
                    <a:lnTo>
                      <a:pt x="90" y="339"/>
                    </a:lnTo>
                    <a:lnTo>
                      <a:pt x="90" y="342"/>
                    </a:lnTo>
                    <a:lnTo>
                      <a:pt x="91" y="346"/>
                    </a:lnTo>
                    <a:lnTo>
                      <a:pt x="91" y="348"/>
                    </a:lnTo>
                    <a:lnTo>
                      <a:pt x="91" y="351"/>
                    </a:lnTo>
                    <a:lnTo>
                      <a:pt x="91" y="355"/>
                    </a:lnTo>
                    <a:lnTo>
                      <a:pt x="91" y="358"/>
                    </a:lnTo>
                    <a:lnTo>
                      <a:pt x="92" y="360"/>
                    </a:lnTo>
                    <a:lnTo>
                      <a:pt x="92" y="364"/>
                    </a:lnTo>
                    <a:lnTo>
                      <a:pt x="92" y="367"/>
                    </a:lnTo>
                    <a:lnTo>
                      <a:pt x="93" y="371"/>
                    </a:lnTo>
                    <a:lnTo>
                      <a:pt x="93" y="374"/>
                    </a:lnTo>
                    <a:lnTo>
                      <a:pt x="93" y="376"/>
                    </a:lnTo>
                    <a:lnTo>
                      <a:pt x="93" y="380"/>
                    </a:lnTo>
                    <a:lnTo>
                      <a:pt x="93" y="383"/>
                    </a:lnTo>
                    <a:lnTo>
                      <a:pt x="93" y="386"/>
                    </a:lnTo>
                    <a:lnTo>
                      <a:pt x="94" y="390"/>
                    </a:lnTo>
                    <a:lnTo>
                      <a:pt x="94" y="393"/>
                    </a:lnTo>
                    <a:lnTo>
                      <a:pt x="94" y="395"/>
                    </a:lnTo>
                    <a:lnTo>
                      <a:pt x="94" y="400"/>
                    </a:lnTo>
                    <a:lnTo>
                      <a:pt x="94" y="403"/>
                    </a:lnTo>
                    <a:lnTo>
                      <a:pt x="95" y="407"/>
                    </a:lnTo>
                    <a:lnTo>
                      <a:pt x="95" y="410"/>
                    </a:lnTo>
                    <a:lnTo>
                      <a:pt x="95" y="413"/>
                    </a:lnTo>
                    <a:lnTo>
                      <a:pt x="96" y="417"/>
                    </a:lnTo>
                    <a:lnTo>
                      <a:pt x="96" y="419"/>
                    </a:lnTo>
                    <a:lnTo>
                      <a:pt x="96" y="422"/>
                    </a:lnTo>
                    <a:lnTo>
                      <a:pt x="96" y="427"/>
                    </a:lnTo>
                    <a:lnTo>
                      <a:pt x="96" y="430"/>
                    </a:lnTo>
                    <a:lnTo>
                      <a:pt x="96" y="434"/>
                    </a:lnTo>
                    <a:lnTo>
                      <a:pt x="97" y="437"/>
                    </a:lnTo>
                    <a:lnTo>
                      <a:pt x="97" y="441"/>
                    </a:lnTo>
                    <a:lnTo>
                      <a:pt x="98" y="444"/>
                    </a:lnTo>
                    <a:lnTo>
                      <a:pt x="98" y="447"/>
                    </a:lnTo>
                    <a:lnTo>
                      <a:pt x="98" y="451"/>
                    </a:lnTo>
                    <a:lnTo>
                      <a:pt x="98" y="454"/>
                    </a:lnTo>
                    <a:lnTo>
                      <a:pt x="98" y="457"/>
                    </a:lnTo>
                    <a:lnTo>
                      <a:pt x="98" y="461"/>
                    </a:lnTo>
                    <a:lnTo>
                      <a:pt x="99" y="464"/>
                    </a:lnTo>
                    <a:lnTo>
                      <a:pt x="99" y="468"/>
                    </a:lnTo>
                    <a:lnTo>
                      <a:pt x="99" y="471"/>
                    </a:lnTo>
                    <a:lnTo>
                      <a:pt x="100" y="474"/>
                    </a:lnTo>
                    <a:lnTo>
                      <a:pt x="100" y="478"/>
                    </a:lnTo>
                    <a:lnTo>
                      <a:pt x="100" y="481"/>
                    </a:lnTo>
                    <a:lnTo>
                      <a:pt x="100" y="484"/>
                    </a:lnTo>
                    <a:lnTo>
                      <a:pt x="100" y="488"/>
                    </a:lnTo>
                    <a:lnTo>
                      <a:pt x="101" y="491"/>
                    </a:lnTo>
                    <a:lnTo>
                      <a:pt x="101" y="495"/>
                    </a:lnTo>
                    <a:lnTo>
                      <a:pt x="101" y="498"/>
                    </a:lnTo>
                    <a:lnTo>
                      <a:pt x="101" y="502"/>
                    </a:lnTo>
                    <a:lnTo>
                      <a:pt x="101" y="506"/>
                    </a:lnTo>
                    <a:lnTo>
                      <a:pt x="101" y="509"/>
                    </a:lnTo>
                    <a:lnTo>
                      <a:pt x="102" y="513"/>
                    </a:lnTo>
                    <a:lnTo>
                      <a:pt x="102" y="516"/>
                    </a:lnTo>
                    <a:lnTo>
                      <a:pt x="103" y="519"/>
                    </a:lnTo>
                    <a:lnTo>
                      <a:pt x="103" y="523"/>
                    </a:lnTo>
                    <a:lnTo>
                      <a:pt x="103" y="527"/>
                    </a:lnTo>
                    <a:lnTo>
                      <a:pt x="103" y="531"/>
                    </a:lnTo>
                    <a:lnTo>
                      <a:pt x="103" y="534"/>
                    </a:lnTo>
                    <a:lnTo>
                      <a:pt x="103" y="537"/>
                    </a:lnTo>
                    <a:lnTo>
                      <a:pt x="104" y="541"/>
                    </a:lnTo>
                    <a:lnTo>
                      <a:pt x="104" y="544"/>
                    </a:lnTo>
                    <a:lnTo>
                      <a:pt x="104" y="549"/>
                    </a:lnTo>
                    <a:lnTo>
                      <a:pt x="105" y="552"/>
                    </a:lnTo>
                    <a:lnTo>
                      <a:pt x="105" y="555"/>
                    </a:lnTo>
                    <a:lnTo>
                      <a:pt x="105" y="559"/>
                    </a:lnTo>
                    <a:lnTo>
                      <a:pt x="105" y="562"/>
                    </a:lnTo>
                    <a:lnTo>
                      <a:pt x="105" y="566"/>
                    </a:lnTo>
                    <a:lnTo>
                      <a:pt x="106" y="569"/>
                    </a:lnTo>
                    <a:lnTo>
                      <a:pt x="106" y="572"/>
                    </a:lnTo>
                    <a:lnTo>
                      <a:pt x="106" y="576"/>
                    </a:lnTo>
                    <a:lnTo>
                      <a:pt x="107" y="579"/>
                    </a:lnTo>
                    <a:lnTo>
                      <a:pt x="107" y="582"/>
                    </a:lnTo>
                    <a:lnTo>
                      <a:pt x="107" y="586"/>
                    </a:lnTo>
                    <a:lnTo>
                      <a:pt x="107" y="589"/>
                    </a:lnTo>
                    <a:lnTo>
                      <a:pt x="107" y="593"/>
                    </a:lnTo>
                    <a:lnTo>
                      <a:pt x="107" y="596"/>
                    </a:lnTo>
                    <a:lnTo>
                      <a:pt x="108" y="599"/>
                    </a:lnTo>
                    <a:lnTo>
                      <a:pt x="108" y="603"/>
                    </a:lnTo>
                    <a:lnTo>
                      <a:pt x="108" y="606"/>
                    </a:lnTo>
                    <a:lnTo>
                      <a:pt x="108" y="610"/>
                    </a:lnTo>
                    <a:lnTo>
                      <a:pt x="108" y="613"/>
                    </a:lnTo>
                    <a:lnTo>
                      <a:pt x="109" y="616"/>
                    </a:lnTo>
                    <a:lnTo>
                      <a:pt x="109" y="619"/>
                    </a:lnTo>
                    <a:lnTo>
                      <a:pt x="109" y="622"/>
                    </a:lnTo>
                    <a:lnTo>
                      <a:pt x="110" y="625"/>
                    </a:lnTo>
                    <a:lnTo>
                      <a:pt x="110" y="629"/>
                    </a:lnTo>
                    <a:lnTo>
                      <a:pt x="110" y="632"/>
                    </a:lnTo>
                    <a:lnTo>
                      <a:pt x="110" y="635"/>
                    </a:lnTo>
                    <a:lnTo>
                      <a:pt x="110" y="639"/>
                    </a:lnTo>
                    <a:lnTo>
                      <a:pt x="110" y="642"/>
                    </a:lnTo>
                    <a:lnTo>
                      <a:pt x="111" y="646"/>
                    </a:lnTo>
                    <a:lnTo>
                      <a:pt x="111" y="648"/>
                    </a:lnTo>
                    <a:lnTo>
                      <a:pt x="112" y="651"/>
                    </a:lnTo>
                    <a:lnTo>
                      <a:pt x="112" y="655"/>
                    </a:lnTo>
                    <a:lnTo>
                      <a:pt x="112" y="658"/>
                    </a:lnTo>
                    <a:lnTo>
                      <a:pt x="112" y="661"/>
                    </a:lnTo>
                    <a:lnTo>
                      <a:pt x="112" y="665"/>
                    </a:lnTo>
                    <a:lnTo>
                      <a:pt x="112" y="668"/>
                    </a:lnTo>
                    <a:lnTo>
                      <a:pt x="113" y="671"/>
                    </a:lnTo>
                    <a:lnTo>
                      <a:pt x="113" y="675"/>
                    </a:lnTo>
                    <a:lnTo>
                      <a:pt x="113" y="678"/>
                    </a:lnTo>
                    <a:lnTo>
                      <a:pt x="114" y="681"/>
                    </a:lnTo>
                    <a:lnTo>
                      <a:pt x="114" y="684"/>
                    </a:lnTo>
                    <a:lnTo>
                      <a:pt x="114" y="687"/>
                    </a:lnTo>
                    <a:lnTo>
                      <a:pt x="114" y="691"/>
                    </a:lnTo>
                    <a:lnTo>
                      <a:pt x="114" y="694"/>
                    </a:lnTo>
                    <a:lnTo>
                      <a:pt x="115" y="697"/>
                    </a:lnTo>
                    <a:lnTo>
                      <a:pt x="115" y="701"/>
                    </a:lnTo>
                    <a:lnTo>
                      <a:pt x="115" y="704"/>
                    </a:lnTo>
                    <a:lnTo>
                      <a:pt x="115" y="708"/>
                    </a:lnTo>
                    <a:lnTo>
                      <a:pt x="115" y="710"/>
                    </a:lnTo>
                    <a:lnTo>
                      <a:pt x="115" y="713"/>
                    </a:lnTo>
                    <a:lnTo>
                      <a:pt x="116" y="717"/>
                    </a:lnTo>
                    <a:lnTo>
                      <a:pt x="116" y="720"/>
                    </a:lnTo>
                    <a:lnTo>
                      <a:pt x="117" y="722"/>
                    </a:lnTo>
                    <a:lnTo>
                      <a:pt x="117" y="726"/>
                    </a:lnTo>
                    <a:lnTo>
                      <a:pt x="117" y="729"/>
                    </a:lnTo>
                    <a:lnTo>
                      <a:pt x="117" y="732"/>
                    </a:lnTo>
                    <a:lnTo>
                      <a:pt x="117" y="736"/>
                    </a:lnTo>
                    <a:lnTo>
                      <a:pt x="117" y="738"/>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9" name="Freeform 238">
                <a:extLst>
                  <a:ext uri="{FF2B5EF4-FFF2-40B4-BE49-F238E27FC236}">
                    <a16:creationId xmlns:a16="http://schemas.microsoft.com/office/drawing/2014/main" id="{00000000-0008-0000-0300-0000EF000000}"/>
                  </a:ext>
                </a:extLst>
              </xdr:cNvPr>
              <xdr:cNvSpPr>
                <a:spLocks/>
              </xdr:cNvSpPr>
            </xdr:nvSpPr>
            <xdr:spPr bwMode="auto">
              <a:xfrm>
                <a:off x="6765925" y="2528888"/>
                <a:ext cx="187325" cy="1924050"/>
              </a:xfrm>
              <a:custGeom>
                <a:avLst/>
                <a:gdLst>
                  <a:gd name="T0" fmla="*/ 2147483647 w 118"/>
                  <a:gd name="T1" fmla="*/ 2147483647 h 1212"/>
                  <a:gd name="T2" fmla="*/ 2147483647 w 118"/>
                  <a:gd name="T3" fmla="*/ 2147483647 h 1212"/>
                  <a:gd name="T4" fmla="*/ 2147483647 w 118"/>
                  <a:gd name="T5" fmla="*/ 2147483647 h 1212"/>
                  <a:gd name="T6" fmla="*/ 2147483647 w 118"/>
                  <a:gd name="T7" fmla="*/ 2147483647 h 1212"/>
                  <a:gd name="T8" fmla="*/ 2147483647 w 118"/>
                  <a:gd name="T9" fmla="*/ 2147483647 h 1212"/>
                  <a:gd name="T10" fmla="*/ 2147483647 w 118"/>
                  <a:gd name="T11" fmla="*/ 2147483647 h 1212"/>
                  <a:gd name="T12" fmla="*/ 2147483647 w 118"/>
                  <a:gd name="T13" fmla="*/ 2147483647 h 1212"/>
                  <a:gd name="T14" fmla="*/ 2147483647 w 118"/>
                  <a:gd name="T15" fmla="*/ 2147483647 h 1212"/>
                  <a:gd name="T16" fmla="*/ 2147483647 w 118"/>
                  <a:gd name="T17" fmla="*/ 2147483647 h 1212"/>
                  <a:gd name="T18" fmla="*/ 2147483647 w 118"/>
                  <a:gd name="T19" fmla="*/ 2147483647 h 1212"/>
                  <a:gd name="T20" fmla="*/ 2147483647 w 118"/>
                  <a:gd name="T21" fmla="*/ 2147483647 h 1212"/>
                  <a:gd name="T22" fmla="*/ 2147483647 w 118"/>
                  <a:gd name="T23" fmla="*/ 2147483647 h 1212"/>
                  <a:gd name="T24" fmla="*/ 2147483647 w 118"/>
                  <a:gd name="T25" fmla="*/ 2147483647 h 1212"/>
                  <a:gd name="T26" fmla="*/ 2147483647 w 118"/>
                  <a:gd name="T27" fmla="*/ 2147483647 h 1212"/>
                  <a:gd name="T28" fmla="*/ 2147483647 w 118"/>
                  <a:gd name="T29" fmla="*/ 2147483647 h 1212"/>
                  <a:gd name="T30" fmla="*/ 2147483647 w 118"/>
                  <a:gd name="T31" fmla="*/ 2147483647 h 1212"/>
                  <a:gd name="T32" fmla="*/ 2147483647 w 118"/>
                  <a:gd name="T33" fmla="*/ 2147483647 h 1212"/>
                  <a:gd name="T34" fmla="*/ 2147483647 w 118"/>
                  <a:gd name="T35" fmla="*/ 2147483647 h 1212"/>
                  <a:gd name="T36" fmla="*/ 2147483647 w 118"/>
                  <a:gd name="T37" fmla="*/ 2147483647 h 1212"/>
                  <a:gd name="T38" fmla="*/ 2147483647 w 118"/>
                  <a:gd name="T39" fmla="*/ 2147483647 h 1212"/>
                  <a:gd name="T40" fmla="*/ 2147483647 w 118"/>
                  <a:gd name="T41" fmla="*/ 2147483647 h 1212"/>
                  <a:gd name="T42" fmla="*/ 2147483647 w 118"/>
                  <a:gd name="T43" fmla="*/ 2147483647 h 1212"/>
                  <a:gd name="T44" fmla="*/ 2147483647 w 118"/>
                  <a:gd name="T45" fmla="*/ 2147483647 h 1212"/>
                  <a:gd name="T46" fmla="*/ 2147483647 w 118"/>
                  <a:gd name="T47" fmla="*/ 2147483647 h 1212"/>
                  <a:gd name="T48" fmla="*/ 2147483647 w 118"/>
                  <a:gd name="T49" fmla="*/ 2147483647 h 1212"/>
                  <a:gd name="T50" fmla="*/ 2147483647 w 118"/>
                  <a:gd name="T51" fmla="*/ 2147483647 h 1212"/>
                  <a:gd name="T52" fmla="*/ 2147483647 w 118"/>
                  <a:gd name="T53" fmla="*/ 2147483647 h 1212"/>
                  <a:gd name="T54" fmla="*/ 2147483647 w 118"/>
                  <a:gd name="T55" fmla="*/ 2147483647 h 1212"/>
                  <a:gd name="T56" fmla="*/ 2147483647 w 118"/>
                  <a:gd name="T57" fmla="*/ 2147483647 h 1212"/>
                  <a:gd name="T58" fmla="*/ 2147483647 w 118"/>
                  <a:gd name="T59" fmla="*/ 2147483647 h 1212"/>
                  <a:gd name="T60" fmla="*/ 2147483647 w 118"/>
                  <a:gd name="T61" fmla="*/ 2147483647 h 1212"/>
                  <a:gd name="T62" fmla="*/ 2147483647 w 118"/>
                  <a:gd name="T63" fmla="*/ 2147483647 h 1212"/>
                  <a:gd name="T64" fmla="*/ 2147483647 w 118"/>
                  <a:gd name="T65" fmla="*/ 2147483647 h 1212"/>
                  <a:gd name="T66" fmla="*/ 2147483647 w 118"/>
                  <a:gd name="T67" fmla="*/ 2147483647 h 1212"/>
                  <a:gd name="T68" fmla="*/ 2147483647 w 118"/>
                  <a:gd name="T69" fmla="*/ 2147483647 h 1212"/>
                  <a:gd name="T70" fmla="*/ 2147483647 w 118"/>
                  <a:gd name="T71" fmla="*/ 2147483647 h 1212"/>
                  <a:gd name="T72" fmla="*/ 2147483647 w 118"/>
                  <a:gd name="T73" fmla="*/ 2147483647 h 1212"/>
                  <a:gd name="T74" fmla="*/ 2147483647 w 118"/>
                  <a:gd name="T75" fmla="*/ 2147483647 h 1212"/>
                  <a:gd name="T76" fmla="*/ 2147483647 w 118"/>
                  <a:gd name="T77" fmla="*/ 2147483647 h 1212"/>
                  <a:gd name="T78" fmla="*/ 2147483647 w 118"/>
                  <a:gd name="T79" fmla="*/ 2147483647 h 1212"/>
                  <a:gd name="T80" fmla="*/ 2147483647 w 118"/>
                  <a:gd name="T81" fmla="*/ 2147483647 h 1212"/>
                  <a:gd name="T82" fmla="*/ 2147483647 w 118"/>
                  <a:gd name="T83" fmla="*/ 2147483647 h 1212"/>
                  <a:gd name="T84" fmla="*/ 2147483647 w 118"/>
                  <a:gd name="T85" fmla="*/ 2147483647 h 1212"/>
                  <a:gd name="T86" fmla="*/ 2147483647 w 118"/>
                  <a:gd name="T87" fmla="*/ 2147483647 h 1212"/>
                  <a:gd name="T88" fmla="*/ 2147483647 w 118"/>
                  <a:gd name="T89" fmla="*/ 2147483647 h 1212"/>
                  <a:gd name="T90" fmla="*/ 2147483647 w 118"/>
                  <a:gd name="T91" fmla="*/ 2147483647 h 1212"/>
                  <a:gd name="T92" fmla="*/ 2147483647 w 118"/>
                  <a:gd name="T93" fmla="*/ 2147483647 h 1212"/>
                  <a:gd name="T94" fmla="*/ 2147483647 w 118"/>
                  <a:gd name="T95" fmla="*/ 2147483647 h 1212"/>
                  <a:gd name="T96" fmla="*/ 2147483647 w 118"/>
                  <a:gd name="T97" fmla="*/ 2147483647 h 1212"/>
                  <a:gd name="T98" fmla="*/ 2147483647 w 118"/>
                  <a:gd name="T99" fmla="*/ 2147483647 h 1212"/>
                  <a:gd name="T100" fmla="*/ 2147483647 w 118"/>
                  <a:gd name="T101" fmla="*/ 2147483647 h 1212"/>
                  <a:gd name="T102" fmla="*/ 2147483647 w 118"/>
                  <a:gd name="T103" fmla="*/ 2147483647 h 1212"/>
                  <a:gd name="T104" fmla="*/ 2147483647 w 118"/>
                  <a:gd name="T105" fmla="*/ 2147483647 h 1212"/>
                  <a:gd name="T106" fmla="*/ 2147483647 w 118"/>
                  <a:gd name="T107" fmla="*/ 2147483647 h 1212"/>
                  <a:gd name="T108" fmla="*/ 2147483647 w 118"/>
                  <a:gd name="T109" fmla="*/ 2147483647 h 1212"/>
                  <a:gd name="T110" fmla="*/ 2147483647 w 118"/>
                  <a:gd name="T111" fmla="*/ 2147483647 h 121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1212">
                    <a:moveTo>
                      <a:pt x="0" y="0"/>
                    </a:moveTo>
                    <a:lnTo>
                      <a:pt x="1" y="3"/>
                    </a:lnTo>
                    <a:lnTo>
                      <a:pt x="1" y="7"/>
                    </a:lnTo>
                    <a:lnTo>
                      <a:pt x="1" y="10"/>
                    </a:lnTo>
                    <a:lnTo>
                      <a:pt x="2" y="12"/>
                    </a:lnTo>
                    <a:lnTo>
                      <a:pt x="2" y="16"/>
                    </a:lnTo>
                    <a:lnTo>
                      <a:pt x="2" y="19"/>
                    </a:lnTo>
                    <a:lnTo>
                      <a:pt x="2" y="23"/>
                    </a:lnTo>
                    <a:lnTo>
                      <a:pt x="2" y="26"/>
                    </a:lnTo>
                    <a:lnTo>
                      <a:pt x="3" y="29"/>
                    </a:lnTo>
                    <a:lnTo>
                      <a:pt x="3" y="32"/>
                    </a:lnTo>
                    <a:lnTo>
                      <a:pt x="3" y="35"/>
                    </a:lnTo>
                    <a:lnTo>
                      <a:pt x="4" y="38"/>
                    </a:lnTo>
                    <a:lnTo>
                      <a:pt x="4" y="42"/>
                    </a:lnTo>
                    <a:lnTo>
                      <a:pt x="4" y="45"/>
                    </a:lnTo>
                    <a:lnTo>
                      <a:pt x="4" y="48"/>
                    </a:lnTo>
                    <a:lnTo>
                      <a:pt x="4" y="52"/>
                    </a:lnTo>
                    <a:lnTo>
                      <a:pt x="4" y="54"/>
                    </a:lnTo>
                    <a:lnTo>
                      <a:pt x="5" y="57"/>
                    </a:lnTo>
                    <a:lnTo>
                      <a:pt x="5" y="61"/>
                    </a:lnTo>
                    <a:lnTo>
                      <a:pt x="5" y="64"/>
                    </a:lnTo>
                    <a:lnTo>
                      <a:pt x="5" y="68"/>
                    </a:lnTo>
                    <a:lnTo>
                      <a:pt x="5" y="71"/>
                    </a:lnTo>
                    <a:lnTo>
                      <a:pt x="6" y="74"/>
                    </a:lnTo>
                    <a:lnTo>
                      <a:pt x="6" y="78"/>
                    </a:lnTo>
                    <a:lnTo>
                      <a:pt x="6" y="81"/>
                    </a:lnTo>
                    <a:lnTo>
                      <a:pt x="7" y="83"/>
                    </a:lnTo>
                    <a:lnTo>
                      <a:pt x="7" y="87"/>
                    </a:lnTo>
                    <a:lnTo>
                      <a:pt x="7" y="90"/>
                    </a:lnTo>
                    <a:lnTo>
                      <a:pt x="7" y="94"/>
                    </a:lnTo>
                    <a:lnTo>
                      <a:pt x="7" y="97"/>
                    </a:lnTo>
                    <a:lnTo>
                      <a:pt x="7" y="100"/>
                    </a:lnTo>
                    <a:lnTo>
                      <a:pt x="8" y="104"/>
                    </a:lnTo>
                    <a:lnTo>
                      <a:pt x="8" y="107"/>
                    </a:lnTo>
                    <a:lnTo>
                      <a:pt x="9" y="109"/>
                    </a:lnTo>
                    <a:lnTo>
                      <a:pt x="9" y="113"/>
                    </a:lnTo>
                    <a:lnTo>
                      <a:pt x="9" y="116"/>
                    </a:lnTo>
                    <a:lnTo>
                      <a:pt x="9" y="119"/>
                    </a:lnTo>
                    <a:lnTo>
                      <a:pt x="9" y="123"/>
                    </a:lnTo>
                    <a:lnTo>
                      <a:pt x="9" y="126"/>
                    </a:lnTo>
                    <a:lnTo>
                      <a:pt x="10" y="128"/>
                    </a:lnTo>
                    <a:lnTo>
                      <a:pt x="10" y="132"/>
                    </a:lnTo>
                    <a:lnTo>
                      <a:pt x="10" y="135"/>
                    </a:lnTo>
                    <a:lnTo>
                      <a:pt x="11" y="139"/>
                    </a:lnTo>
                    <a:lnTo>
                      <a:pt x="11" y="142"/>
                    </a:lnTo>
                    <a:lnTo>
                      <a:pt x="11" y="145"/>
                    </a:lnTo>
                    <a:lnTo>
                      <a:pt x="11" y="149"/>
                    </a:lnTo>
                    <a:lnTo>
                      <a:pt x="11" y="152"/>
                    </a:lnTo>
                    <a:lnTo>
                      <a:pt x="12" y="154"/>
                    </a:lnTo>
                    <a:lnTo>
                      <a:pt x="12" y="158"/>
                    </a:lnTo>
                    <a:lnTo>
                      <a:pt x="12" y="161"/>
                    </a:lnTo>
                    <a:lnTo>
                      <a:pt x="12" y="164"/>
                    </a:lnTo>
                    <a:lnTo>
                      <a:pt x="12" y="168"/>
                    </a:lnTo>
                    <a:lnTo>
                      <a:pt x="12" y="171"/>
                    </a:lnTo>
                    <a:lnTo>
                      <a:pt x="13" y="175"/>
                    </a:lnTo>
                    <a:lnTo>
                      <a:pt x="13" y="178"/>
                    </a:lnTo>
                    <a:lnTo>
                      <a:pt x="13" y="181"/>
                    </a:lnTo>
                    <a:lnTo>
                      <a:pt x="14" y="185"/>
                    </a:lnTo>
                    <a:lnTo>
                      <a:pt x="14" y="188"/>
                    </a:lnTo>
                    <a:lnTo>
                      <a:pt x="14" y="192"/>
                    </a:lnTo>
                    <a:lnTo>
                      <a:pt x="14" y="195"/>
                    </a:lnTo>
                    <a:lnTo>
                      <a:pt x="14" y="198"/>
                    </a:lnTo>
                    <a:lnTo>
                      <a:pt x="15" y="202"/>
                    </a:lnTo>
                    <a:lnTo>
                      <a:pt x="15" y="205"/>
                    </a:lnTo>
                    <a:lnTo>
                      <a:pt x="15" y="208"/>
                    </a:lnTo>
                    <a:lnTo>
                      <a:pt x="16" y="212"/>
                    </a:lnTo>
                    <a:lnTo>
                      <a:pt x="16" y="215"/>
                    </a:lnTo>
                    <a:lnTo>
                      <a:pt x="16" y="219"/>
                    </a:lnTo>
                    <a:lnTo>
                      <a:pt x="16" y="222"/>
                    </a:lnTo>
                    <a:lnTo>
                      <a:pt x="16" y="224"/>
                    </a:lnTo>
                    <a:lnTo>
                      <a:pt x="17" y="228"/>
                    </a:lnTo>
                    <a:lnTo>
                      <a:pt x="17" y="231"/>
                    </a:lnTo>
                    <a:lnTo>
                      <a:pt x="17" y="234"/>
                    </a:lnTo>
                    <a:lnTo>
                      <a:pt x="18" y="238"/>
                    </a:lnTo>
                    <a:lnTo>
                      <a:pt x="18" y="241"/>
                    </a:lnTo>
                    <a:lnTo>
                      <a:pt x="18" y="244"/>
                    </a:lnTo>
                    <a:lnTo>
                      <a:pt x="18" y="248"/>
                    </a:lnTo>
                    <a:lnTo>
                      <a:pt x="18" y="250"/>
                    </a:lnTo>
                    <a:lnTo>
                      <a:pt x="18" y="254"/>
                    </a:lnTo>
                    <a:lnTo>
                      <a:pt x="19" y="257"/>
                    </a:lnTo>
                    <a:lnTo>
                      <a:pt x="19" y="260"/>
                    </a:lnTo>
                    <a:lnTo>
                      <a:pt x="19" y="264"/>
                    </a:lnTo>
                    <a:lnTo>
                      <a:pt x="19" y="267"/>
                    </a:lnTo>
                    <a:lnTo>
                      <a:pt x="19" y="270"/>
                    </a:lnTo>
                    <a:lnTo>
                      <a:pt x="20" y="274"/>
                    </a:lnTo>
                    <a:lnTo>
                      <a:pt x="20" y="277"/>
                    </a:lnTo>
                    <a:lnTo>
                      <a:pt x="20" y="279"/>
                    </a:lnTo>
                    <a:lnTo>
                      <a:pt x="21" y="283"/>
                    </a:lnTo>
                    <a:lnTo>
                      <a:pt x="21" y="286"/>
                    </a:lnTo>
                    <a:lnTo>
                      <a:pt x="21" y="290"/>
                    </a:lnTo>
                    <a:lnTo>
                      <a:pt x="21" y="293"/>
                    </a:lnTo>
                    <a:lnTo>
                      <a:pt x="21" y="296"/>
                    </a:lnTo>
                    <a:lnTo>
                      <a:pt x="21" y="300"/>
                    </a:lnTo>
                    <a:lnTo>
                      <a:pt x="22" y="303"/>
                    </a:lnTo>
                    <a:lnTo>
                      <a:pt x="22" y="306"/>
                    </a:lnTo>
                    <a:lnTo>
                      <a:pt x="23" y="310"/>
                    </a:lnTo>
                    <a:lnTo>
                      <a:pt x="23" y="313"/>
                    </a:lnTo>
                    <a:lnTo>
                      <a:pt x="23" y="317"/>
                    </a:lnTo>
                    <a:lnTo>
                      <a:pt x="23" y="320"/>
                    </a:lnTo>
                    <a:lnTo>
                      <a:pt x="23" y="323"/>
                    </a:lnTo>
                    <a:lnTo>
                      <a:pt x="23" y="326"/>
                    </a:lnTo>
                    <a:lnTo>
                      <a:pt x="24" y="329"/>
                    </a:lnTo>
                    <a:lnTo>
                      <a:pt x="24" y="332"/>
                    </a:lnTo>
                    <a:lnTo>
                      <a:pt x="24" y="336"/>
                    </a:lnTo>
                    <a:lnTo>
                      <a:pt x="25" y="339"/>
                    </a:lnTo>
                    <a:lnTo>
                      <a:pt x="25" y="343"/>
                    </a:lnTo>
                    <a:lnTo>
                      <a:pt x="25" y="346"/>
                    </a:lnTo>
                    <a:lnTo>
                      <a:pt x="25" y="349"/>
                    </a:lnTo>
                    <a:lnTo>
                      <a:pt x="25" y="353"/>
                    </a:lnTo>
                    <a:lnTo>
                      <a:pt x="26" y="356"/>
                    </a:lnTo>
                    <a:lnTo>
                      <a:pt x="26" y="359"/>
                    </a:lnTo>
                    <a:lnTo>
                      <a:pt x="26" y="363"/>
                    </a:lnTo>
                    <a:lnTo>
                      <a:pt x="26" y="366"/>
                    </a:lnTo>
                    <a:lnTo>
                      <a:pt x="26" y="370"/>
                    </a:lnTo>
                    <a:lnTo>
                      <a:pt x="26" y="372"/>
                    </a:lnTo>
                    <a:lnTo>
                      <a:pt x="27" y="375"/>
                    </a:lnTo>
                    <a:lnTo>
                      <a:pt x="27" y="379"/>
                    </a:lnTo>
                    <a:lnTo>
                      <a:pt x="27" y="382"/>
                    </a:lnTo>
                    <a:lnTo>
                      <a:pt x="28" y="385"/>
                    </a:lnTo>
                    <a:lnTo>
                      <a:pt x="28" y="389"/>
                    </a:lnTo>
                    <a:lnTo>
                      <a:pt x="28" y="392"/>
                    </a:lnTo>
                    <a:lnTo>
                      <a:pt x="28" y="394"/>
                    </a:lnTo>
                    <a:lnTo>
                      <a:pt x="28" y="398"/>
                    </a:lnTo>
                    <a:lnTo>
                      <a:pt x="29" y="401"/>
                    </a:lnTo>
                    <a:lnTo>
                      <a:pt x="29" y="405"/>
                    </a:lnTo>
                    <a:lnTo>
                      <a:pt x="29" y="408"/>
                    </a:lnTo>
                    <a:lnTo>
                      <a:pt x="30" y="411"/>
                    </a:lnTo>
                    <a:lnTo>
                      <a:pt x="30" y="415"/>
                    </a:lnTo>
                    <a:lnTo>
                      <a:pt x="30" y="418"/>
                    </a:lnTo>
                    <a:lnTo>
                      <a:pt x="30" y="421"/>
                    </a:lnTo>
                    <a:lnTo>
                      <a:pt x="30" y="424"/>
                    </a:lnTo>
                    <a:lnTo>
                      <a:pt x="31" y="427"/>
                    </a:lnTo>
                    <a:lnTo>
                      <a:pt x="31" y="430"/>
                    </a:lnTo>
                    <a:lnTo>
                      <a:pt x="31" y="434"/>
                    </a:lnTo>
                    <a:lnTo>
                      <a:pt x="32" y="437"/>
                    </a:lnTo>
                    <a:lnTo>
                      <a:pt x="32" y="441"/>
                    </a:lnTo>
                    <a:lnTo>
                      <a:pt x="32" y="444"/>
                    </a:lnTo>
                    <a:lnTo>
                      <a:pt x="32" y="447"/>
                    </a:lnTo>
                    <a:lnTo>
                      <a:pt x="32" y="451"/>
                    </a:lnTo>
                    <a:lnTo>
                      <a:pt x="32" y="454"/>
                    </a:lnTo>
                    <a:lnTo>
                      <a:pt x="33" y="457"/>
                    </a:lnTo>
                    <a:lnTo>
                      <a:pt x="33" y="461"/>
                    </a:lnTo>
                    <a:lnTo>
                      <a:pt x="33" y="464"/>
                    </a:lnTo>
                    <a:lnTo>
                      <a:pt x="33" y="468"/>
                    </a:lnTo>
                    <a:lnTo>
                      <a:pt x="33" y="471"/>
                    </a:lnTo>
                    <a:lnTo>
                      <a:pt x="34" y="474"/>
                    </a:lnTo>
                    <a:lnTo>
                      <a:pt x="34" y="478"/>
                    </a:lnTo>
                    <a:lnTo>
                      <a:pt x="34" y="481"/>
                    </a:lnTo>
                    <a:lnTo>
                      <a:pt x="35" y="485"/>
                    </a:lnTo>
                    <a:lnTo>
                      <a:pt x="35" y="487"/>
                    </a:lnTo>
                    <a:lnTo>
                      <a:pt x="35" y="490"/>
                    </a:lnTo>
                    <a:lnTo>
                      <a:pt x="35" y="494"/>
                    </a:lnTo>
                    <a:lnTo>
                      <a:pt x="35" y="497"/>
                    </a:lnTo>
                    <a:lnTo>
                      <a:pt x="35" y="500"/>
                    </a:lnTo>
                    <a:lnTo>
                      <a:pt x="36" y="504"/>
                    </a:lnTo>
                    <a:lnTo>
                      <a:pt x="36" y="507"/>
                    </a:lnTo>
                    <a:lnTo>
                      <a:pt x="37" y="509"/>
                    </a:lnTo>
                    <a:lnTo>
                      <a:pt x="37" y="513"/>
                    </a:lnTo>
                    <a:lnTo>
                      <a:pt x="37" y="516"/>
                    </a:lnTo>
                    <a:lnTo>
                      <a:pt x="37" y="519"/>
                    </a:lnTo>
                    <a:lnTo>
                      <a:pt x="37" y="523"/>
                    </a:lnTo>
                    <a:lnTo>
                      <a:pt x="37" y="526"/>
                    </a:lnTo>
                    <a:lnTo>
                      <a:pt x="38" y="530"/>
                    </a:lnTo>
                    <a:lnTo>
                      <a:pt x="38" y="532"/>
                    </a:lnTo>
                    <a:lnTo>
                      <a:pt x="38" y="535"/>
                    </a:lnTo>
                    <a:lnTo>
                      <a:pt x="39" y="539"/>
                    </a:lnTo>
                    <a:lnTo>
                      <a:pt x="39" y="542"/>
                    </a:lnTo>
                    <a:lnTo>
                      <a:pt x="39" y="545"/>
                    </a:lnTo>
                    <a:lnTo>
                      <a:pt x="39" y="549"/>
                    </a:lnTo>
                    <a:lnTo>
                      <a:pt x="39" y="551"/>
                    </a:lnTo>
                    <a:lnTo>
                      <a:pt x="40" y="554"/>
                    </a:lnTo>
                    <a:lnTo>
                      <a:pt x="40" y="558"/>
                    </a:lnTo>
                    <a:lnTo>
                      <a:pt x="40" y="561"/>
                    </a:lnTo>
                    <a:lnTo>
                      <a:pt x="40" y="565"/>
                    </a:lnTo>
                    <a:lnTo>
                      <a:pt x="40" y="568"/>
                    </a:lnTo>
                    <a:lnTo>
                      <a:pt x="40" y="571"/>
                    </a:lnTo>
                    <a:lnTo>
                      <a:pt x="41" y="575"/>
                    </a:lnTo>
                    <a:lnTo>
                      <a:pt x="41" y="578"/>
                    </a:lnTo>
                    <a:lnTo>
                      <a:pt x="41" y="580"/>
                    </a:lnTo>
                    <a:lnTo>
                      <a:pt x="42" y="584"/>
                    </a:lnTo>
                    <a:lnTo>
                      <a:pt x="42" y="587"/>
                    </a:lnTo>
                    <a:lnTo>
                      <a:pt x="42" y="590"/>
                    </a:lnTo>
                    <a:lnTo>
                      <a:pt x="42" y="594"/>
                    </a:lnTo>
                    <a:lnTo>
                      <a:pt x="42" y="597"/>
                    </a:lnTo>
                    <a:lnTo>
                      <a:pt x="43" y="599"/>
                    </a:lnTo>
                    <a:lnTo>
                      <a:pt x="43" y="603"/>
                    </a:lnTo>
                    <a:lnTo>
                      <a:pt x="43" y="606"/>
                    </a:lnTo>
                    <a:lnTo>
                      <a:pt x="44" y="610"/>
                    </a:lnTo>
                    <a:lnTo>
                      <a:pt x="44" y="613"/>
                    </a:lnTo>
                    <a:lnTo>
                      <a:pt x="44" y="616"/>
                    </a:lnTo>
                    <a:lnTo>
                      <a:pt x="44" y="619"/>
                    </a:lnTo>
                    <a:lnTo>
                      <a:pt x="44" y="622"/>
                    </a:lnTo>
                    <a:lnTo>
                      <a:pt x="45" y="625"/>
                    </a:lnTo>
                    <a:lnTo>
                      <a:pt x="45" y="629"/>
                    </a:lnTo>
                    <a:lnTo>
                      <a:pt x="45" y="632"/>
                    </a:lnTo>
                    <a:lnTo>
                      <a:pt x="46" y="634"/>
                    </a:lnTo>
                    <a:lnTo>
                      <a:pt x="46" y="638"/>
                    </a:lnTo>
                    <a:lnTo>
                      <a:pt x="46" y="641"/>
                    </a:lnTo>
                    <a:lnTo>
                      <a:pt x="46" y="645"/>
                    </a:lnTo>
                    <a:lnTo>
                      <a:pt x="46" y="647"/>
                    </a:lnTo>
                    <a:lnTo>
                      <a:pt x="46" y="650"/>
                    </a:lnTo>
                    <a:lnTo>
                      <a:pt x="47" y="654"/>
                    </a:lnTo>
                    <a:lnTo>
                      <a:pt x="47" y="657"/>
                    </a:lnTo>
                    <a:lnTo>
                      <a:pt x="47" y="659"/>
                    </a:lnTo>
                    <a:lnTo>
                      <a:pt x="47" y="663"/>
                    </a:lnTo>
                    <a:lnTo>
                      <a:pt x="47" y="666"/>
                    </a:lnTo>
                    <a:lnTo>
                      <a:pt x="48" y="668"/>
                    </a:lnTo>
                    <a:lnTo>
                      <a:pt x="48" y="672"/>
                    </a:lnTo>
                    <a:lnTo>
                      <a:pt x="48" y="675"/>
                    </a:lnTo>
                    <a:lnTo>
                      <a:pt x="49" y="678"/>
                    </a:lnTo>
                    <a:lnTo>
                      <a:pt x="49" y="681"/>
                    </a:lnTo>
                    <a:lnTo>
                      <a:pt x="49" y="684"/>
                    </a:lnTo>
                    <a:lnTo>
                      <a:pt x="49" y="687"/>
                    </a:lnTo>
                    <a:lnTo>
                      <a:pt x="49" y="691"/>
                    </a:lnTo>
                    <a:lnTo>
                      <a:pt x="49" y="694"/>
                    </a:lnTo>
                    <a:lnTo>
                      <a:pt x="50" y="697"/>
                    </a:lnTo>
                    <a:lnTo>
                      <a:pt x="50" y="700"/>
                    </a:lnTo>
                    <a:lnTo>
                      <a:pt x="51" y="703"/>
                    </a:lnTo>
                    <a:lnTo>
                      <a:pt x="51" y="706"/>
                    </a:lnTo>
                    <a:lnTo>
                      <a:pt x="51" y="710"/>
                    </a:lnTo>
                    <a:lnTo>
                      <a:pt x="51" y="713"/>
                    </a:lnTo>
                    <a:lnTo>
                      <a:pt x="51" y="717"/>
                    </a:lnTo>
                    <a:lnTo>
                      <a:pt x="51" y="720"/>
                    </a:lnTo>
                    <a:lnTo>
                      <a:pt x="52" y="723"/>
                    </a:lnTo>
                    <a:lnTo>
                      <a:pt x="52" y="726"/>
                    </a:lnTo>
                    <a:lnTo>
                      <a:pt x="52" y="729"/>
                    </a:lnTo>
                    <a:lnTo>
                      <a:pt x="53" y="732"/>
                    </a:lnTo>
                    <a:lnTo>
                      <a:pt x="53" y="736"/>
                    </a:lnTo>
                    <a:lnTo>
                      <a:pt x="53" y="739"/>
                    </a:lnTo>
                    <a:lnTo>
                      <a:pt x="53" y="743"/>
                    </a:lnTo>
                    <a:lnTo>
                      <a:pt x="53" y="745"/>
                    </a:lnTo>
                    <a:lnTo>
                      <a:pt x="54" y="748"/>
                    </a:lnTo>
                    <a:lnTo>
                      <a:pt x="54" y="752"/>
                    </a:lnTo>
                    <a:lnTo>
                      <a:pt x="54" y="755"/>
                    </a:lnTo>
                    <a:lnTo>
                      <a:pt x="54" y="757"/>
                    </a:lnTo>
                    <a:lnTo>
                      <a:pt x="54" y="761"/>
                    </a:lnTo>
                    <a:lnTo>
                      <a:pt x="54" y="764"/>
                    </a:lnTo>
                    <a:lnTo>
                      <a:pt x="55" y="767"/>
                    </a:lnTo>
                    <a:lnTo>
                      <a:pt x="55" y="771"/>
                    </a:lnTo>
                    <a:lnTo>
                      <a:pt x="55" y="773"/>
                    </a:lnTo>
                    <a:lnTo>
                      <a:pt x="56" y="776"/>
                    </a:lnTo>
                    <a:lnTo>
                      <a:pt x="56" y="780"/>
                    </a:lnTo>
                    <a:lnTo>
                      <a:pt x="56" y="783"/>
                    </a:lnTo>
                    <a:lnTo>
                      <a:pt x="56" y="785"/>
                    </a:lnTo>
                    <a:lnTo>
                      <a:pt x="56" y="789"/>
                    </a:lnTo>
                    <a:lnTo>
                      <a:pt x="57" y="792"/>
                    </a:lnTo>
                    <a:lnTo>
                      <a:pt x="57" y="796"/>
                    </a:lnTo>
                    <a:lnTo>
                      <a:pt x="57" y="799"/>
                    </a:lnTo>
                    <a:lnTo>
                      <a:pt x="58" y="802"/>
                    </a:lnTo>
                    <a:lnTo>
                      <a:pt x="58" y="805"/>
                    </a:lnTo>
                    <a:lnTo>
                      <a:pt x="58" y="808"/>
                    </a:lnTo>
                    <a:lnTo>
                      <a:pt x="58" y="811"/>
                    </a:lnTo>
                    <a:lnTo>
                      <a:pt x="58" y="815"/>
                    </a:lnTo>
                    <a:lnTo>
                      <a:pt x="59" y="818"/>
                    </a:lnTo>
                    <a:lnTo>
                      <a:pt x="59" y="821"/>
                    </a:lnTo>
                    <a:lnTo>
                      <a:pt x="59" y="825"/>
                    </a:lnTo>
                    <a:lnTo>
                      <a:pt x="60" y="828"/>
                    </a:lnTo>
                    <a:lnTo>
                      <a:pt x="60" y="830"/>
                    </a:lnTo>
                    <a:lnTo>
                      <a:pt x="60" y="834"/>
                    </a:lnTo>
                    <a:lnTo>
                      <a:pt x="60" y="837"/>
                    </a:lnTo>
                    <a:lnTo>
                      <a:pt x="60" y="841"/>
                    </a:lnTo>
                    <a:lnTo>
                      <a:pt x="60" y="844"/>
                    </a:lnTo>
                    <a:lnTo>
                      <a:pt x="61" y="847"/>
                    </a:lnTo>
                    <a:lnTo>
                      <a:pt x="61" y="851"/>
                    </a:lnTo>
                    <a:lnTo>
                      <a:pt x="61" y="854"/>
                    </a:lnTo>
                    <a:lnTo>
                      <a:pt x="61" y="857"/>
                    </a:lnTo>
                    <a:lnTo>
                      <a:pt x="61" y="860"/>
                    </a:lnTo>
                    <a:lnTo>
                      <a:pt x="62" y="863"/>
                    </a:lnTo>
                    <a:lnTo>
                      <a:pt x="62" y="866"/>
                    </a:lnTo>
                    <a:lnTo>
                      <a:pt x="62" y="870"/>
                    </a:lnTo>
                    <a:lnTo>
                      <a:pt x="63" y="873"/>
                    </a:lnTo>
                    <a:lnTo>
                      <a:pt x="63" y="877"/>
                    </a:lnTo>
                    <a:lnTo>
                      <a:pt x="63" y="880"/>
                    </a:lnTo>
                    <a:lnTo>
                      <a:pt x="63" y="882"/>
                    </a:lnTo>
                    <a:lnTo>
                      <a:pt x="63" y="886"/>
                    </a:lnTo>
                    <a:lnTo>
                      <a:pt x="63" y="889"/>
                    </a:lnTo>
                    <a:lnTo>
                      <a:pt x="64" y="892"/>
                    </a:lnTo>
                    <a:lnTo>
                      <a:pt x="64" y="896"/>
                    </a:lnTo>
                    <a:lnTo>
                      <a:pt x="65" y="898"/>
                    </a:lnTo>
                    <a:lnTo>
                      <a:pt x="65" y="901"/>
                    </a:lnTo>
                    <a:lnTo>
                      <a:pt x="65" y="905"/>
                    </a:lnTo>
                    <a:lnTo>
                      <a:pt x="65" y="908"/>
                    </a:lnTo>
                    <a:lnTo>
                      <a:pt x="65" y="912"/>
                    </a:lnTo>
                    <a:lnTo>
                      <a:pt x="65" y="915"/>
                    </a:lnTo>
                    <a:lnTo>
                      <a:pt x="66" y="918"/>
                    </a:lnTo>
                    <a:lnTo>
                      <a:pt x="66" y="921"/>
                    </a:lnTo>
                    <a:lnTo>
                      <a:pt x="66" y="924"/>
                    </a:lnTo>
                    <a:lnTo>
                      <a:pt x="67" y="927"/>
                    </a:lnTo>
                    <a:lnTo>
                      <a:pt x="67" y="931"/>
                    </a:lnTo>
                    <a:lnTo>
                      <a:pt x="67" y="934"/>
                    </a:lnTo>
                    <a:lnTo>
                      <a:pt x="67" y="937"/>
                    </a:lnTo>
                    <a:lnTo>
                      <a:pt x="67" y="941"/>
                    </a:lnTo>
                    <a:lnTo>
                      <a:pt x="68" y="943"/>
                    </a:lnTo>
                    <a:lnTo>
                      <a:pt x="68" y="946"/>
                    </a:lnTo>
                    <a:lnTo>
                      <a:pt x="68" y="950"/>
                    </a:lnTo>
                    <a:lnTo>
                      <a:pt x="68" y="953"/>
                    </a:lnTo>
                    <a:lnTo>
                      <a:pt x="68" y="957"/>
                    </a:lnTo>
                    <a:lnTo>
                      <a:pt x="68" y="960"/>
                    </a:lnTo>
                    <a:lnTo>
                      <a:pt x="69" y="963"/>
                    </a:lnTo>
                    <a:lnTo>
                      <a:pt x="69" y="967"/>
                    </a:lnTo>
                    <a:lnTo>
                      <a:pt x="69" y="970"/>
                    </a:lnTo>
                    <a:lnTo>
                      <a:pt x="70" y="974"/>
                    </a:lnTo>
                    <a:lnTo>
                      <a:pt x="70" y="977"/>
                    </a:lnTo>
                    <a:lnTo>
                      <a:pt x="70" y="980"/>
                    </a:lnTo>
                    <a:lnTo>
                      <a:pt x="70" y="983"/>
                    </a:lnTo>
                    <a:lnTo>
                      <a:pt x="70" y="986"/>
                    </a:lnTo>
                    <a:lnTo>
                      <a:pt x="71" y="989"/>
                    </a:lnTo>
                    <a:lnTo>
                      <a:pt x="71" y="993"/>
                    </a:lnTo>
                    <a:lnTo>
                      <a:pt x="71" y="996"/>
                    </a:lnTo>
                    <a:lnTo>
                      <a:pt x="72" y="999"/>
                    </a:lnTo>
                    <a:lnTo>
                      <a:pt x="72" y="1003"/>
                    </a:lnTo>
                    <a:lnTo>
                      <a:pt x="72" y="1006"/>
                    </a:lnTo>
                    <a:lnTo>
                      <a:pt x="72" y="1010"/>
                    </a:lnTo>
                    <a:lnTo>
                      <a:pt x="72" y="1012"/>
                    </a:lnTo>
                    <a:lnTo>
                      <a:pt x="73" y="1015"/>
                    </a:lnTo>
                    <a:lnTo>
                      <a:pt x="73" y="1019"/>
                    </a:lnTo>
                    <a:lnTo>
                      <a:pt x="73" y="1022"/>
                    </a:lnTo>
                    <a:lnTo>
                      <a:pt x="74" y="1025"/>
                    </a:lnTo>
                    <a:lnTo>
                      <a:pt x="74" y="1029"/>
                    </a:lnTo>
                    <a:lnTo>
                      <a:pt x="74" y="1031"/>
                    </a:lnTo>
                    <a:lnTo>
                      <a:pt x="74" y="1034"/>
                    </a:lnTo>
                    <a:lnTo>
                      <a:pt x="74" y="1038"/>
                    </a:lnTo>
                    <a:lnTo>
                      <a:pt x="74" y="1041"/>
                    </a:lnTo>
                    <a:lnTo>
                      <a:pt x="75" y="1045"/>
                    </a:lnTo>
                    <a:lnTo>
                      <a:pt x="75" y="1048"/>
                    </a:lnTo>
                    <a:lnTo>
                      <a:pt x="75" y="1051"/>
                    </a:lnTo>
                    <a:lnTo>
                      <a:pt x="75" y="1054"/>
                    </a:lnTo>
                    <a:lnTo>
                      <a:pt x="75" y="1057"/>
                    </a:lnTo>
                    <a:lnTo>
                      <a:pt x="76" y="1060"/>
                    </a:lnTo>
                    <a:lnTo>
                      <a:pt x="76" y="1064"/>
                    </a:lnTo>
                    <a:lnTo>
                      <a:pt x="76" y="1067"/>
                    </a:lnTo>
                    <a:lnTo>
                      <a:pt x="77" y="1070"/>
                    </a:lnTo>
                    <a:lnTo>
                      <a:pt x="77" y="1073"/>
                    </a:lnTo>
                    <a:lnTo>
                      <a:pt x="77" y="1076"/>
                    </a:lnTo>
                    <a:lnTo>
                      <a:pt x="77" y="1079"/>
                    </a:lnTo>
                    <a:lnTo>
                      <a:pt x="77" y="1083"/>
                    </a:lnTo>
                    <a:lnTo>
                      <a:pt x="77" y="1085"/>
                    </a:lnTo>
                    <a:lnTo>
                      <a:pt x="78" y="1088"/>
                    </a:lnTo>
                    <a:lnTo>
                      <a:pt x="78" y="1092"/>
                    </a:lnTo>
                    <a:lnTo>
                      <a:pt x="79" y="1094"/>
                    </a:lnTo>
                    <a:lnTo>
                      <a:pt x="79" y="1097"/>
                    </a:lnTo>
                    <a:lnTo>
                      <a:pt x="79" y="1101"/>
                    </a:lnTo>
                    <a:lnTo>
                      <a:pt x="79" y="1103"/>
                    </a:lnTo>
                    <a:lnTo>
                      <a:pt x="79" y="1107"/>
                    </a:lnTo>
                    <a:lnTo>
                      <a:pt x="79" y="1110"/>
                    </a:lnTo>
                    <a:lnTo>
                      <a:pt x="80" y="1112"/>
                    </a:lnTo>
                    <a:lnTo>
                      <a:pt x="80" y="1114"/>
                    </a:lnTo>
                    <a:lnTo>
                      <a:pt x="80" y="1118"/>
                    </a:lnTo>
                    <a:lnTo>
                      <a:pt x="81" y="1120"/>
                    </a:lnTo>
                    <a:lnTo>
                      <a:pt x="81" y="1123"/>
                    </a:lnTo>
                    <a:lnTo>
                      <a:pt x="81" y="1126"/>
                    </a:lnTo>
                    <a:lnTo>
                      <a:pt x="81" y="1128"/>
                    </a:lnTo>
                    <a:lnTo>
                      <a:pt x="81" y="1131"/>
                    </a:lnTo>
                    <a:lnTo>
                      <a:pt x="82" y="1134"/>
                    </a:lnTo>
                    <a:lnTo>
                      <a:pt x="82" y="1136"/>
                    </a:lnTo>
                    <a:lnTo>
                      <a:pt x="82" y="1138"/>
                    </a:lnTo>
                    <a:lnTo>
                      <a:pt x="82" y="1140"/>
                    </a:lnTo>
                    <a:lnTo>
                      <a:pt x="82" y="1144"/>
                    </a:lnTo>
                    <a:lnTo>
                      <a:pt x="82" y="1146"/>
                    </a:lnTo>
                    <a:lnTo>
                      <a:pt x="83" y="1148"/>
                    </a:lnTo>
                    <a:lnTo>
                      <a:pt x="83" y="1150"/>
                    </a:lnTo>
                    <a:lnTo>
                      <a:pt x="83" y="1153"/>
                    </a:lnTo>
                    <a:lnTo>
                      <a:pt x="84" y="1154"/>
                    </a:lnTo>
                    <a:lnTo>
                      <a:pt x="84" y="1156"/>
                    </a:lnTo>
                    <a:lnTo>
                      <a:pt x="84" y="1158"/>
                    </a:lnTo>
                    <a:lnTo>
                      <a:pt x="84" y="1161"/>
                    </a:lnTo>
                    <a:lnTo>
                      <a:pt x="84" y="1163"/>
                    </a:lnTo>
                    <a:lnTo>
                      <a:pt x="85" y="1164"/>
                    </a:lnTo>
                    <a:lnTo>
                      <a:pt x="85" y="1166"/>
                    </a:lnTo>
                    <a:lnTo>
                      <a:pt x="85" y="1168"/>
                    </a:lnTo>
                    <a:lnTo>
                      <a:pt x="86" y="1170"/>
                    </a:lnTo>
                    <a:lnTo>
                      <a:pt x="86" y="1172"/>
                    </a:lnTo>
                    <a:lnTo>
                      <a:pt x="86" y="1173"/>
                    </a:lnTo>
                    <a:lnTo>
                      <a:pt x="86" y="1175"/>
                    </a:lnTo>
                    <a:lnTo>
                      <a:pt x="86" y="1176"/>
                    </a:lnTo>
                    <a:lnTo>
                      <a:pt x="87" y="1179"/>
                    </a:lnTo>
                    <a:lnTo>
                      <a:pt x="87" y="1180"/>
                    </a:lnTo>
                    <a:lnTo>
                      <a:pt x="87" y="1181"/>
                    </a:lnTo>
                    <a:lnTo>
                      <a:pt x="88" y="1182"/>
                    </a:lnTo>
                    <a:lnTo>
                      <a:pt x="88" y="1183"/>
                    </a:lnTo>
                    <a:lnTo>
                      <a:pt x="88" y="1184"/>
                    </a:lnTo>
                    <a:lnTo>
                      <a:pt x="88" y="1187"/>
                    </a:lnTo>
                    <a:lnTo>
                      <a:pt x="88" y="1188"/>
                    </a:lnTo>
                    <a:lnTo>
                      <a:pt x="88" y="1189"/>
                    </a:lnTo>
                    <a:lnTo>
                      <a:pt x="89" y="1190"/>
                    </a:lnTo>
                    <a:lnTo>
                      <a:pt x="89" y="1191"/>
                    </a:lnTo>
                    <a:lnTo>
                      <a:pt x="89" y="1192"/>
                    </a:lnTo>
                    <a:lnTo>
                      <a:pt x="89" y="1193"/>
                    </a:lnTo>
                    <a:lnTo>
                      <a:pt x="90" y="1194"/>
                    </a:lnTo>
                    <a:lnTo>
                      <a:pt x="90" y="1196"/>
                    </a:lnTo>
                    <a:lnTo>
                      <a:pt x="90" y="1197"/>
                    </a:lnTo>
                    <a:lnTo>
                      <a:pt x="91" y="1197"/>
                    </a:lnTo>
                    <a:lnTo>
                      <a:pt x="91" y="1198"/>
                    </a:lnTo>
                    <a:lnTo>
                      <a:pt x="91" y="1199"/>
                    </a:lnTo>
                    <a:lnTo>
                      <a:pt x="91" y="1200"/>
                    </a:lnTo>
                    <a:lnTo>
                      <a:pt x="92" y="1201"/>
                    </a:lnTo>
                    <a:lnTo>
                      <a:pt x="93" y="1202"/>
                    </a:lnTo>
                    <a:lnTo>
                      <a:pt x="93" y="1203"/>
                    </a:lnTo>
                    <a:lnTo>
                      <a:pt x="93" y="1205"/>
                    </a:lnTo>
                    <a:lnTo>
                      <a:pt x="94" y="1205"/>
                    </a:lnTo>
                    <a:lnTo>
                      <a:pt x="94" y="1206"/>
                    </a:lnTo>
                    <a:lnTo>
                      <a:pt x="95" y="1206"/>
                    </a:lnTo>
                    <a:lnTo>
                      <a:pt x="95" y="1207"/>
                    </a:lnTo>
                    <a:lnTo>
                      <a:pt x="96" y="1208"/>
                    </a:lnTo>
                    <a:lnTo>
                      <a:pt x="97" y="1209"/>
                    </a:lnTo>
                    <a:lnTo>
                      <a:pt x="98" y="1209"/>
                    </a:lnTo>
                    <a:lnTo>
                      <a:pt x="99" y="1210"/>
                    </a:lnTo>
                    <a:lnTo>
                      <a:pt x="100" y="1210"/>
                    </a:lnTo>
                    <a:lnTo>
                      <a:pt x="101" y="1210"/>
                    </a:lnTo>
                    <a:lnTo>
                      <a:pt x="102" y="1210"/>
                    </a:lnTo>
                    <a:lnTo>
                      <a:pt x="102" y="1211"/>
                    </a:lnTo>
                    <a:lnTo>
                      <a:pt x="103" y="1211"/>
                    </a:lnTo>
                    <a:lnTo>
                      <a:pt x="104" y="1211"/>
                    </a:lnTo>
                    <a:lnTo>
                      <a:pt x="105" y="1211"/>
                    </a:lnTo>
                    <a:lnTo>
                      <a:pt x="106" y="1211"/>
                    </a:lnTo>
                    <a:lnTo>
                      <a:pt x="107" y="1211"/>
                    </a:lnTo>
                    <a:lnTo>
                      <a:pt x="108" y="1211"/>
                    </a:lnTo>
                    <a:lnTo>
                      <a:pt x="109" y="1211"/>
                    </a:lnTo>
                    <a:lnTo>
                      <a:pt x="110" y="1211"/>
                    </a:lnTo>
                    <a:lnTo>
                      <a:pt x="110" y="1212"/>
                    </a:lnTo>
                    <a:lnTo>
                      <a:pt x="111" y="1212"/>
                    </a:lnTo>
                    <a:lnTo>
                      <a:pt x="112" y="1212"/>
                    </a:lnTo>
                    <a:lnTo>
                      <a:pt x="113" y="1212"/>
                    </a:lnTo>
                    <a:lnTo>
                      <a:pt x="114" y="1212"/>
                    </a:lnTo>
                    <a:lnTo>
                      <a:pt x="115" y="1212"/>
                    </a:lnTo>
                    <a:lnTo>
                      <a:pt x="116" y="1212"/>
                    </a:lnTo>
                    <a:lnTo>
                      <a:pt x="117" y="1212"/>
                    </a:lnTo>
                    <a:lnTo>
                      <a:pt x="118" y="1212"/>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0" name="Freeform 239">
                <a:extLst>
                  <a:ext uri="{FF2B5EF4-FFF2-40B4-BE49-F238E27FC236}">
                    <a16:creationId xmlns:a16="http://schemas.microsoft.com/office/drawing/2014/main" id="{00000000-0008-0000-0300-0000F0000000}"/>
                  </a:ext>
                </a:extLst>
              </xdr:cNvPr>
              <xdr:cNvSpPr>
                <a:spLocks/>
              </xdr:cNvSpPr>
            </xdr:nvSpPr>
            <xdr:spPr bwMode="auto">
              <a:xfrm>
                <a:off x="6953250" y="4452938"/>
                <a:ext cx="185738" cy="3175"/>
              </a:xfrm>
              <a:custGeom>
                <a:avLst/>
                <a:gdLst>
                  <a:gd name="T0" fmla="*/ 2147483647 w 117"/>
                  <a:gd name="T1" fmla="*/ 0 h 2"/>
                  <a:gd name="T2" fmla="*/ 2147483647 w 117"/>
                  <a:gd name="T3" fmla="*/ 0 h 2"/>
                  <a:gd name="T4" fmla="*/ 2147483647 w 117"/>
                  <a:gd name="T5" fmla="*/ 0 h 2"/>
                  <a:gd name="T6" fmla="*/ 2147483647 w 117"/>
                  <a:gd name="T7" fmla="*/ 0 h 2"/>
                  <a:gd name="T8" fmla="*/ 2147483647 w 117"/>
                  <a:gd name="T9" fmla="*/ 0 h 2"/>
                  <a:gd name="T10" fmla="*/ 2147483647 w 117"/>
                  <a:gd name="T11" fmla="*/ 0 h 2"/>
                  <a:gd name="T12" fmla="*/ 2147483647 w 117"/>
                  <a:gd name="T13" fmla="*/ 0 h 2"/>
                  <a:gd name="T14" fmla="*/ 2147483647 w 117"/>
                  <a:gd name="T15" fmla="*/ 0 h 2"/>
                  <a:gd name="T16" fmla="*/ 2147483647 w 117"/>
                  <a:gd name="T17" fmla="*/ 0 h 2"/>
                  <a:gd name="T18" fmla="*/ 2147483647 w 117"/>
                  <a:gd name="T19" fmla="*/ 2147483647 h 2"/>
                  <a:gd name="T20" fmla="*/ 2147483647 w 117"/>
                  <a:gd name="T21" fmla="*/ 0 h 2"/>
                  <a:gd name="T22" fmla="*/ 2147483647 w 117"/>
                  <a:gd name="T23" fmla="*/ 0 h 2"/>
                  <a:gd name="T24" fmla="*/ 2147483647 w 117"/>
                  <a:gd name="T25" fmla="*/ 2147483647 h 2"/>
                  <a:gd name="T26" fmla="*/ 2147483647 w 117"/>
                  <a:gd name="T27" fmla="*/ 2147483647 h 2"/>
                  <a:gd name="T28" fmla="*/ 2147483647 w 117"/>
                  <a:gd name="T29" fmla="*/ 2147483647 h 2"/>
                  <a:gd name="T30" fmla="*/ 2147483647 w 117"/>
                  <a:gd name="T31" fmla="*/ 2147483647 h 2"/>
                  <a:gd name="T32" fmla="*/ 2147483647 w 117"/>
                  <a:gd name="T33" fmla="*/ 2147483647 h 2"/>
                  <a:gd name="T34" fmla="*/ 2147483647 w 117"/>
                  <a:gd name="T35" fmla="*/ 2147483647 h 2"/>
                  <a:gd name="T36" fmla="*/ 2147483647 w 117"/>
                  <a:gd name="T37" fmla="*/ 2147483647 h 2"/>
                  <a:gd name="T38" fmla="*/ 2147483647 w 117"/>
                  <a:gd name="T39" fmla="*/ 2147483647 h 2"/>
                  <a:gd name="T40" fmla="*/ 2147483647 w 117"/>
                  <a:gd name="T41" fmla="*/ 2147483647 h 2"/>
                  <a:gd name="T42" fmla="*/ 2147483647 w 117"/>
                  <a:gd name="T43" fmla="*/ 2147483647 h 2"/>
                  <a:gd name="T44" fmla="*/ 2147483647 w 117"/>
                  <a:gd name="T45" fmla="*/ 2147483647 h 2"/>
                  <a:gd name="T46" fmla="*/ 2147483647 w 117"/>
                  <a:gd name="T47" fmla="*/ 2147483647 h 2"/>
                  <a:gd name="T48" fmla="*/ 2147483647 w 117"/>
                  <a:gd name="T49" fmla="*/ 2147483647 h 2"/>
                  <a:gd name="T50" fmla="*/ 2147483647 w 117"/>
                  <a:gd name="T51" fmla="*/ 2147483647 h 2"/>
                  <a:gd name="T52" fmla="*/ 2147483647 w 117"/>
                  <a:gd name="T53" fmla="*/ 2147483647 h 2"/>
                  <a:gd name="T54" fmla="*/ 2147483647 w 117"/>
                  <a:gd name="T55" fmla="*/ 2147483647 h 2"/>
                  <a:gd name="T56" fmla="*/ 2147483647 w 117"/>
                  <a:gd name="T57" fmla="*/ 2147483647 h 2"/>
                  <a:gd name="T58" fmla="*/ 2147483647 w 117"/>
                  <a:gd name="T59" fmla="*/ 2147483647 h 2"/>
                  <a:gd name="T60" fmla="*/ 2147483647 w 117"/>
                  <a:gd name="T61" fmla="*/ 2147483647 h 2"/>
                  <a:gd name="T62" fmla="*/ 2147483647 w 117"/>
                  <a:gd name="T63" fmla="*/ 2147483647 h 2"/>
                  <a:gd name="T64" fmla="*/ 2147483647 w 117"/>
                  <a:gd name="T65" fmla="*/ 2147483647 h 2"/>
                  <a:gd name="T66" fmla="*/ 2147483647 w 117"/>
                  <a:gd name="T67" fmla="*/ 2147483647 h 2"/>
                  <a:gd name="T68" fmla="*/ 2147483647 w 117"/>
                  <a:gd name="T69" fmla="*/ 2147483647 h 2"/>
                  <a:gd name="T70" fmla="*/ 2147483647 w 117"/>
                  <a:gd name="T71" fmla="*/ 2147483647 h 2"/>
                  <a:gd name="T72" fmla="*/ 2147483647 w 117"/>
                  <a:gd name="T73" fmla="*/ 2147483647 h 2"/>
                  <a:gd name="T74" fmla="*/ 2147483647 w 117"/>
                  <a:gd name="T75" fmla="*/ 2147483647 h 2"/>
                  <a:gd name="T76" fmla="*/ 2147483647 w 117"/>
                  <a:gd name="T77" fmla="*/ 2147483647 h 2"/>
                  <a:gd name="T78" fmla="*/ 2147483647 w 117"/>
                  <a:gd name="T79" fmla="*/ 2147483647 h 2"/>
                  <a:gd name="T80" fmla="*/ 2147483647 w 117"/>
                  <a:gd name="T81" fmla="*/ 2147483647 h 2"/>
                  <a:gd name="T82" fmla="*/ 2147483647 w 117"/>
                  <a:gd name="T83" fmla="*/ 2147483647 h 2"/>
                  <a:gd name="T84" fmla="*/ 2147483647 w 117"/>
                  <a:gd name="T85" fmla="*/ 2147483647 h 2"/>
                  <a:gd name="T86" fmla="*/ 2147483647 w 117"/>
                  <a:gd name="T87" fmla="*/ 2147483647 h 2"/>
                  <a:gd name="T88" fmla="*/ 2147483647 w 117"/>
                  <a:gd name="T89" fmla="*/ 2147483647 h 2"/>
                  <a:gd name="T90" fmla="*/ 2147483647 w 117"/>
                  <a:gd name="T91" fmla="*/ 2147483647 h 2"/>
                  <a:gd name="T92" fmla="*/ 2147483647 w 117"/>
                  <a:gd name="T93" fmla="*/ 2147483647 h 2"/>
                  <a:gd name="T94" fmla="*/ 2147483647 w 117"/>
                  <a:gd name="T95" fmla="*/ 2147483647 h 2"/>
                  <a:gd name="T96" fmla="*/ 2147483647 w 117"/>
                  <a:gd name="T97" fmla="*/ 2147483647 h 2"/>
                  <a:gd name="T98" fmla="*/ 2147483647 w 117"/>
                  <a:gd name="T99" fmla="*/ 2147483647 h 2"/>
                  <a:gd name="T100" fmla="*/ 2147483647 w 117"/>
                  <a:gd name="T101" fmla="*/ 2147483647 h 2"/>
                  <a:gd name="T102" fmla="*/ 2147483647 w 117"/>
                  <a:gd name="T103" fmla="*/ 2147483647 h 2"/>
                  <a:gd name="T104" fmla="*/ 2147483647 w 117"/>
                  <a:gd name="T105" fmla="*/ 2147483647 h 2"/>
                  <a:gd name="T106" fmla="*/ 2147483647 w 117"/>
                  <a:gd name="T107" fmla="*/ 2147483647 h 2"/>
                  <a:gd name="T108" fmla="*/ 2147483647 w 117"/>
                  <a:gd name="T109" fmla="*/ 2147483647 h 2"/>
                  <a:gd name="T110" fmla="*/ 2147483647 w 117"/>
                  <a:gd name="T111" fmla="*/ 2147483647 h 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2">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0" y="2"/>
                    </a:lnTo>
                    <a:lnTo>
                      <a:pt x="20" y="0"/>
                    </a:lnTo>
                    <a:lnTo>
                      <a:pt x="21" y="0"/>
                    </a:lnTo>
                    <a:lnTo>
                      <a:pt x="22" y="0"/>
                    </a:lnTo>
                    <a:lnTo>
                      <a:pt x="22" y="2"/>
                    </a:lnTo>
                    <a:lnTo>
                      <a:pt x="23" y="2"/>
                    </a:lnTo>
                    <a:lnTo>
                      <a:pt x="23" y="0"/>
                    </a:lnTo>
                    <a:lnTo>
                      <a:pt x="24" y="0"/>
                    </a:lnTo>
                    <a:lnTo>
                      <a:pt x="24" y="2"/>
                    </a:lnTo>
                    <a:lnTo>
                      <a:pt x="25" y="2"/>
                    </a:lnTo>
                    <a:lnTo>
                      <a:pt x="26" y="2"/>
                    </a:lnTo>
                    <a:lnTo>
                      <a:pt x="26" y="0"/>
                    </a:lnTo>
                    <a:lnTo>
                      <a:pt x="26" y="2"/>
                    </a:lnTo>
                    <a:lnTo>
                      <a:pt x="27" y="0"/>
                    </a:lnTo>
                    <a:lnTo>
                      <a:pt x="28" y="0"/>
                    </a:lnTo>
                    <a:lnTo>
                      <a:pt x="29" y="2"/>
                    </a:lnTo>
                    <a:lnTo>
                      <a:pt x="29" y="0"/>
                    </a:lnTo>
                    <a:lnTo>
                      <a:pt x="29" y="2"/>
                    </a:lnTo>
                    <a:lnTo>
                      <a:pt x="30" y="2"/>
                    </a:lnTo>
                    <a:lnTo>
                      <a:pt x="31" y="2"/>
                    </a:lnTo>
                    <a:lnTo>
                      <a:pt x="31" y="0"/>
                    </a:lnTo>
                    <a:lnTo>
                      <a:pt x="32" y="0"/>
                    </a:lnTo>
                    <a:lnTo>
                      <a:pt x="32" y="2"/>
                    </a:lnTo>
                    <a:lnTo>
                      <a:pt x="32" y="0"/>
                    </a:lnTo>
                    <a:lnTo>
                      <a:pt x="32" y="2"/>
                    </a:lnTo>
                    <a:lnTo>
                      <a:pt x="33" y="2"/>
                    </a:lnTo>
                    <a:lnTo>
                      <a:pt x="34" y="2"/>
                    </a:lnTo>
                    <a:lnTo>
                      <a:pt x="34" y="0"/>
                    </a:lnTo>
                    <a:lnTo>
                      <a:pt x="34" y="2"/>
                    </a:lnTo>
                    <a:lnTo>
                      <a:pt x="35" y="2"/>
                    </a:lnTo>
                    <a:lnTo>
                      <a:pt x="36" y="2"/>
                    </a:lnTo>
                    <a:lnTo>
                      <a:pt x="37" y="2"/>
                    </a:lnTo>
                    <a:lnTo>
                      <a:pt x="38" y="2"/>
                    </a:lnTo>
                    <a:lnTo>
                      <a:pt x="38" y="0"/>
                    </a:lnTo>
                    <a:lnTo>
                      <a:pt x="38" y="2"/>
                    </a:lnTo>
                    <a:lnTo>
                      <a:pt x="39" y="2"/>
                    </a:lnTo>
                    <a:lnTo>
                      <a:pt x="39" y="0"/>
                    </a:lnTo>
                    <a:lnTo>
                      <a:pt x="40" y="0"/>
                    </a:lnTo>
                    <a:lnTo>
                      <a:pt x="40" y="2"/>
                    </a:lnTo>
                    <a:lnTo>
                      <a:pt x="41" y="2"/>
                    </a:lnTo>
                    <a:lnTo>
                      <a:pt x="42" y="2"/>
                    </a:lnTo>
                    <a:lnTo>
                      <a:pt x="43" y="2"/>
                    </a:lnTo>
                    <a:lnTo>
                      <a:pt x="44" y="2"/>
                    </a:lnTo>
                    <a:lnTo>
                      <a:pt x="45" y="2"/>
                    </a:lnTo>
                    <a:lnTo>
                      <a:pt x="46" y="2"/>
                    </a:lnTo>
                    <a:lnTo>
                      <a:pt x="47" y="2"/>
                    </a:lnTo>
                    <a:lnTo>
                      <a:pt x="48" y="2"/>
                    </a:lnTo>
                    <a:lnTo>
                      <a:pt x="49" y="2"/>
                    </a:lnTo>
                    <a:lnTo>
                      <a:pt x="50" y="2"/>
                    </a:lnTo>
                    <a:lnTo>
                      <a:pt x="51" y="2"/>
                    </a:lnTo>
                    <a:lnTo>
                      <a:pt x="52" y="2"/>
                    </a:lnTo>
                    <a:lnTo>
                      <a:pt x="53" y="2"/>
                    </a:lnTo>
                    <a:lnTo>
                      <a:pt x="54" y="2"/>
                    </a:lnTo>
                    <a:lnTo>
                      <a:pt x="55" y="2"/>
                    </a:lnTo>
                    <a:lnTo>
                      <a:pt x="56" y="2"/>
                    </a:lnTo>
                    <a:lnTo>
                      <a:pt x="57" y="2"/>
                    </a:lnTo>
                    <a:lnTo>
                      <a:pt x="58" y="2"/>
                    </a:lnTo>
                    <a:lnTo>
                      <a:pt x="59" y="2"/>
                    </a:lnTo>
                    <a:lnTo>
                      <a:pt x="60" y="2"/>
                    </a:lnTo>
                    <a:lnTo>
                      <a:pt x="61" y="2"/>
                    </a:lnTo>
                    <a:lnTo>
                      <a:pt x="62" y="2"/>
                    </a:lnTo>
                    <a:lnTo>
                      <a:pt x="63" y="2"/>
                    </a:lnTo>
                    <a:lnTo>
                      <a:pt x="64" y="2"/>
                    </a:lnTo>
                    <a:lnTo>
                      <a:pt x="65" y="2"/>
                    </a:lnTo>
                    <a:lnTo>
                      <a:pt x="66" y="2"/>
                    </a:lnTo>
                    <a:lnTo>
                      <a:pt x="67" y="2"/>
                    </a:lnTo>
                    <a:lnTo>
                      <a:pt x="68" y="2"/>
                    </a:lnTo>
                    <a:lnTo>
                      <a:pt x="69" y="2"/>
                    </a:lnTo>
                    <a:lnTo>
                      <a:pt x="70" y="2"/>
                    </a:lnTo>
                    <a:lnTo>
                      <a:pt x="71" y="2"/>
                    </a:lnTo>
                    <a:lnTo>
                      <a:pt x="72" y="2"/>
                    </a:lnTo>
                    <a:lnTo>
                      <a:pt x="73" y="2"/>
                    </a:lnTo>
                    <a:lnTo>
                      <a:pt x="74" y="2"/>
                    </a:lnTo>
                    <a:lnTo>
                      <a:pt x="75" y="2"/>
                    </a:lnTo>
                    <a:lnTo>
                      <a:pt x="76" y="2"/>
                    </a:lnTo>
                    <a:lnTo>
                      <a:pt x="77" y="2"/>
                    </a:lnTo>
                    <a:lnTo>
                      <a:pt x="78" y="2"/>
                    </a:lnTo>
                    <a:lnTo>
                      <a:pt x="79" y="2"/>
                    </a:lnTo>
                    <a:lnTo>
                      <a:pt x="80" y="2"/>
                    </a:lnTo>
                    <a:lnTo>
                      <a:pt x="81" y="2"/>
                    </a:lnTo>
                    <a:lnTo>
                      <a:pt x="82" y="2"/>
                    </a:lnTo>
                    <a:lnTo>
                      <a:pt x="83" y="2"/>
                    </a:lnTo>
                    <a:lnTo>
                      <a:pt x="84" y="2"/>
                    </a:lnTo>
                    <a:lnTo>
                      <a:pt x="85" y="2"/>
                    </a:lnTo>
                    <a:lnTo>
                      <a:pt x="86" y="2"/>
                    </a:lnTo>
                    <a:lnTo>
                      <a:pt x="87" y="2"/>
                    </a:lnTo>
                    <a:lnTo>
                      <a:pt x="88" y="2"/>
                    </a:lnTo>
                    <a:lnTo>
                      <a:pt x="89" y="2"/>
                    </a:lnTo>
                    <a:lnTo>
                      <a:pt x="90" y="2"/>
                    </a:lnTo>
                    <a:lnTo>
                      <a:pt x="91" y="2"/>
                    </a:lnTo>
                    <a:lnTo>
                      <a:pt x="92" y="2"/>
                    </a:lnTo>
                    <a:lnTo>
                      <a:pt x="93" y="2"/>
                    </a:lnTo>
                    <a:lnTo>
                      <a:pt x="94" y="2"/>
                    </a:lnTo>
                    <a:lnTo>
                      <a:pt x="95" y="2"/>
                    </a:lnTo>
                    <a:lnTo>
                      <a:pt x="96" y="2"/>
                    </a:lnTo>
                    <a:lnTo>
                      <a:pt x="97" y="2"/>
                    </a:lnTo>
                    <a:lnTo>
                      <a:pt x="98" y="2"/>
                    </a:lnTo>
                    <a:lnTo>
                      <a:pt x="99" y="2"/>
                    </a:lnTo>
                    <a:lnTo>
                      <a:pt x="100" y="2"/>
                    </a:lnTo>
                    <a:lnTo>
                      <a:pt x="101" y="2"/>
                    </a:lnTo>
                    <a:lnTo>
                      <a:pt x="102" y="2"/>
                    </a:lnTo>
                    <a:lnTo>
                      <a:pt x="103" y="2"/>
                    </a:lnTo>
                    <a:lnTo>
                      <a:pt x="104" y="2"/>
                    </a:lnTo>
                    <a:lnTo>
                      <a:pt x="105" y="2"/>
                    </a:lnTo>
                    <a:lnTo>
                      <a:pt x="106" y="2"/>
                    </a:lnTo>
                    <a:lnTo>
                      <a:pt x="107" y="2"/>
                    </a:lnTo>
                    <a:lnTo>
                      <a:pt x="108" y="2"/>
                    </a:lnTo>
                    <a:lnTo>
                      <a:pt x="109" y="2"/>
                    </a:lnTo>
                    <a:lnTo>
                      <a:pt x="110" y="2"/>
                    </a:lnTo>
                    <a:lnTo>
                      <a:pt x="111" y="2"/>
                    </a:lnTo>
                    <a:lnTo>
                      <a:pt x="112" y="2"/>
                    </a:lnTo>
                    <a:lnTo>
                      <a:pt x="113" y="2"/>
                    </a:lnTo>
                    <a:lnTo>
                      <a:pt x="114" y="2"/>
                    </a:lnTo>
                    <a:lnTo>
                      <a:pt x="115" y="2"/>
                    </a:lnTo>
                    <a:lnTo>
                      <a:pt x="116" y="2"/>
                    </a:lnTo>
                    <a:lnTo>
                      <a:pt x="117" y="2"/>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1" name="Freeform 240">
                <a:extLst>
                  <a:ext uri="{FF2B5EF4-FFF2-40B4-BE49-F238E27FC236}">
                    <a16:creationId xmlns:a16="http://schemas.microsoft.com/office/drawing/2014/main" id="{00000000-0008-0000-0300-0000F1000000}"/>
                  </a:ext>
                </a:extLst>
              </xdr:cNvPr>
              <xdr:cNvSpPr>
                <a:spLocks/>
              </xdr:cNvSpPr>
            </xdr:nvSpPr>
            <xdr:spPr bwMode="auto">
              <a:xfrm>
                <a:off x="7138988" y="4456113"/>
                <a:ext cx="185738" cy="1588"/>
              </a:xfrm>
              <a:custGeom>
                <a:avLst/>
                <a:gdLst>
                  <a:gd name="T0" fmla="*/ 2147483647 w 117"/>
                  <a:gd name="T1" fmla="*/ 0 h 1"/>
                  <a:gd name="T2" fmla="*/ 2147483647 w 117"/>
                  <a:gd name="T3" fmla="*/ 0 h 1"/>
                  <a:gd name="T4" fmla="*/ 2147483647 w 117"/>
                  <a:gd name="T5" fmla="*/ 0 h 1"/>
                  <a:gd name="T6" fmla="*/ 2147483647 w 117"/>
                  <a:gd name="T7" fmla="*/ 0 h 1"/>
                  <a:gd name="T8" fmla="*/ 2147483647 w 117"/>
                  <a:gd name="T9" fmla="*/ 0 h 1"/>
                  <a:gd name="T10" fmla="*/ 2147483647 w 117"/>
                  <a:gd name="T11" fmla="*/ 0 h 1"/>
                  <a:gd name="T12" fmla="*/ 2147483647 w 117"/>
                  <a:gd name="T13" fmla="*/ 0 h 1"/>
                  <a:gd name="T14" fmla="*/ 2147483647 w 117"/>
                  <a:gd name="T15" fmla="*/ 0 h 1"/>
                  <a:gd name="T16" fmla="*/ 2147483647 w 117"/>
                  <a:gd name="T17" fmla="*/ 0 h 1"/>
                  <a:gd name="T18" fmla="*/ 2147483647 w 117"/>
                  <a:gd name="T19" fmla="*/ 0 h 1"/>
                  <a:gd name="T20" fmla="*/ 2147483647 w 117"/>
                  <a:gd name="T21" fmla="*/ 0 h 1"/>
                  <a:gd name="T22" fmla="*/ 2147483647 w 117"/>
                  <a:gd name="T23" fmla="*/ 0 h 1"/>
                  <a:gd name="T24" fmla="*/ 2147483647 w 117"/>
                  <a:gd name="T25" fmla="*/ 0 h 1"/>
                  <a:gd name="T26" fmla="*/ 2147483647 w 117"/>
                  <a:gd name="T27" fmla="*/ 0 h 1"/>
                  <a:gd name="T28" fmla="*/ 2147483647 w 117"/>
                  <a:gd name="T29" fmla="*/ 0 h 1"/>
                  <a:gd name="T30" fmla="*/ 2147483647 w 117"/>
                  <a:gd name="T31" fmla="*/ 0 h 1"/>
                  <a:gd name="T32" fmla="*/ 2147483647 w 117"/>
                  <a:gd name="T33" fmla="*/ 0 h 1"/>
                  <a:gd name="T34" fmla="*/ 2147483647 w 117"/>
                  <a:gd name="T35" fmla="*/ 0 h 1"/>
                  <a:gd name="T36" fmla="*/ 2147483647 w 117"/>
                  <a:gd name="T37" fmla="*/ 0 h 1"/>
                  <a:gd name="T38" fmla="*/ 2147483647 w 117"/>
                  <a:gd name="T39" fmla="*/ 0 h 1"/>
                  <a:gd name="T40" fmla="*/ 2147483647 w 117"/>
                  <a:gd name="T41" fmla="*/ 0 h 1"/>
                  <a:gd name="T42" fmla="*/ 2147483647 w 117"/>
                  <a:gd name="T43" fmla="*/ 0 h 1"/>
                  <a:gd name="T44" fmla="*/ 2147483647 w 117"/>
                  <a:gd name="T45" fmla="*/ 0 h 1"/>
                  <a:gd name="T46" fmla="*/ 2147483647 w 117"/>
                  <a:gd name="T47" fmla="*/ 2147483647 h 1"/>
                  <a:gd name="T48" fmla="*/ 2147483647 w 117"/>
                  <a:gd name="T49" fmla="*/ 2147483647 h 1"/>
                  <a:gd name="T50" fmla="*/ 2147483647 w 117"/>
                  <a:gd name="T51" fmla="*/ 2147483647 h 1"/>
                  <a:gd name="T52" fmla="*/ 2147483647 w 117"/>
                  <a:gd name="T53" fmla="*/ 2147483647 h 1"/>
                  <a:gd name="T54" fmla="*/ 2147483647 w 117"/>
                  <a:gd name="T55" fmla="*/ 0 h 1"/>
                  <a:gd name="T56" fmla="*/ 2147483647 w 117"/>
                  <a:gd name="T57" fmla="*/ 2147483647 h 1"/>
                  <a:gd name="T58" fmla="*/ 2147483647 w 117"/>
                  <a:gd name="T59" fmla="*/ 2147483647 h 1"/>
                  <a:gd name="T60" fmla="*/ 2147483647 w 117"/>
                  <a:gd name="T61" fmla="*/ 2147483647 h 1"/>
                  <a:gd name="T62" fmla="*/ 2147483647 w 117"/>
                  <a:gd name="T63" fmla="*/ 2147483647 h 1"/>
                  <a:gd name="T64" fmla="*/ 2147483647 w 117"/>
                  <a:gd name="T65" fmla="*/ 0 h 1"/>
                  <a:gd name="T66" fmla="*/ 2147483647 w 117"/>
                  <a:gd name="T67" fmla="*/ 2147483647 h 1"/>
                  <a:gd name="T68" fmla="*/ 2147483647 w 117"/>
                  <a:gd name="T69" fmla="*/ 2147483647 h 1"/>
                  <a:gd name="T70" fmla="*/ 2147483647 w 117"/>
                  <a:gd name="T71" fmla="*/ 0 h 1"/>
                  <a:gd name="T72" fmla="*/ 2147483647 w 117"/>
                  <a:gd name="T73" fmla="*/ 0 h 1"/>
                  <a:gd name="T74" fmla="*/ 2147483647 w 117"/>
                  <a:gd name="T75" fmla="*/ 0 h 1"/>
                  <a:gd name="T76" fmla="*/ 2147483647 w 117"/>
                  <a:gd name="T77" fmla="*/ 2147483647 h 1"/>
                  <a:gd name="T78" fmla="*/ 2147483647 w 117"/>
                  <a:gd name="T79" fmla="*/ 2147483647 h 1"/>
                  <a:gd name="T80" fmla="*/ 2147483647 w 117"/>
                  <a:gd name="T81" fmla="*/ 2147483647 h 1"/>
                  <a:gd name="T82" fmla="*/ 2147483647 w 117"/>
                  <a:gd name="T83" fmla="*/ 2147483647 h 1"/>
                  <a:gd name="T84" fmla="*/ 2147483647 w 117"/>
                  <a:gd name="T85" fmla="*/ 2147483647 h 1"/>
                  <a:gd name="T86" fmla="*/ 2147483647 w 117"/>
                  <a:gd name="T87" fmla="*/ 2147483647 h 1"/>
                  <a:gd name="T88" fmla="*/ 2147483647 w 117"/>
                  <a:gd name="T89" fmla="*/ 2147483647 h 1"/>
                  <a:gd name="T90" fmla="*/ 2147483647 w 117"/>
                  <a:gd name="T91" fmla="*/ 2147483647 h 1"/>
                  <a:gd name="T92" fmla="*/ 2147483647 w 117"/>
                  <a:gd name="T93" fmla="*/ 2147483647 h 1"/>
                  <a:gd name="T94" fmla="*/ 2147483647 w 117"/>
                  <a:gd name="T95" fmla="*/ 2147483647 h 1"/>
                  <a:gd name="T96" fmla="*/ 2147483647 w 117"/>
                  <a:gd name="T97" fmla="*/ 2147483647 h 1"/>
                  <a:gd name="T98" fmla="*/ 2147483647 w 117"/>
                  <a:gd name="T99" fmla="*/ 2147483647 h 1"/>
                  <a:gd name="T100" fmla="*/ 2147483647 w 117"/>
                  <a:gd name="T101" fmla="*/ 2147483647 h 1"/>
                  <a:gd name="T102" fmla="*/ 2147483647 w 117"/>
                  <a:gd name="T103" fmla="*/ 2147483647 h 1"/>
                  <a:gd name="T104" fmla="*/ 2147483647 w 117"/>
                  <a:gd name="T105" fmla="*/ 2147483647 h 1"/>
                  <a:gd name="T106" fmla="*/ 2147483647 w 117"/>
                  <a:gd name="T107" fmla="*/ 2147483647 h 1"/>
                  <a:gd name="T108" fmla="*/ 2147483647 w 117"/>
                  <a:gd name="T109" fmla="*/ 2147483647 h 1"/>
                  <a:gd name="T110" fmla="*/ 2147483647 w 117"/>
                  <a:gd name="T111" fmla="*/ 2147483647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2" y="1"/>
                    </a:lnTo>
                    <a:lnTo>
                      <a:pt x="33" y="1"/>
                    </a:lnTo>
                    <a:lnTo>
                      <a:pt x="33" y="0"/>
                    </a:lnTo>
                    <a:lnTo>
                      <a:pt x="34" y="0"/>
                    </a:lnTo>
                    <a:lnTo>
                      <a:pt x="35" y="0"/>
                    </a:lnTo>
                    <a:lnTo>
                      <a:pt x="36" y="0"/>
                    </a:lnTo>
                    <a:lnTo>
                      <a:pt x="37" y="0"/>
                    </a:lnTo>
                    <a:lnTo>
                      <a:pt x="38" y="0"/>
                    </a:lnTo>
                    <a:lnTo>
                      <a:pt x="38" y="1"/>
                    </a:lnTo>
                    <a:lnTo>
                      <a:pt x="39" y="1"/>
                    </a:lnTo>
                    <a:lnTo>
                      <a:pt x="39" y="0"/>
                    </a:lnTo>
                    <a:lnTo>
                      <a:pt x="40" y="0"/>
                    </a:lnTo>
                    <a:lnTo>
                      <a:pt x="40" y="1"/>
                    </a:lnTo>
                    <a:lnTo>
                      <a:pt x="40" y="0"/>
                    </a:lnTo>
                    <a:lnTo>
                      <a:pt x="41" y="0"/>
                    </a:lnTo>
                    <a:lnTo>
                      <a:pt x="42" y="0"/>
                    </a:lnTo>
                    <a:lnTo>
                      <a:pt x="43" y="0"/>
                    </a:lnTo>
                    <a:lnTo>
                      <a:pt x="44" y="0"/>
                    </a:lnTo>
                    <a:lnTo>
                      <a:pt x="44" y="1"/>
                    </a:lnTo>
                    <a:lnTo>
                      <a:pt x="45" y="1"/>
                    </a:lnTo>
                    <a:lnTo>
                      <a:pt x="45" y="0"/>
                    </a:lnTo>
                    <a:lnTo>
                      <a:pt x="46" y="0"/>
                    </a:lnTo>
                    <a:lnTo>
                      <a:pt x="47" y="0"/>
                    </a:lnTo>
                    <a:lnTo>
                      <a:pt x="48" y="1"/>
                    </a:lnTo>
                    <a:lnTo>
                      <a:pt x="49" y="1"/>
                    </a:lnTo>
                    <a:lnTo>
                      <a:pt x="50" y="1"/>
                    </a:lnTo>
                    <a:lnTo>
                      <a:pt x="50" y="0"/>
                    </a:lnTo>
                    <a:lnTo>
                      <a:pt x="51" y="1"/>
                    </a:lnTo>
                    <a:lnTo>
                      <a:pt x="51" y="0"/>
                    </a:lnTo>
                    <a:lnTo>
                      <a:pt x="52" y="1"/>
                    </a:lnTo>
                    <a:lnTo>
                      <a:pt x="53" y="1"/>
                    </a:lnTo>
                    <a:lnTo>
                      <a:pt x="54" y="1"/>
                    </a:lnTo>
                    <a:lnTo>
                      <a:pt x="55" y="1"/>
                    </a:lnTo>
                    <a:lnTo>
                      <a:pt x="56" y="0"/>
                    </a:lnTo>
                    <a:lnTo>
                      <a:pt x="57" y="1"/>
                    </a:lnTo>
                    <a:lnTo>
                      <a:pt x="57" y="0"/>
                    </a:lnTo>
                    <a:lnTo>
                      <a:pt x="58" y="0"/>
                    </a:lnTo>
                    <a:lnTo>
                      <a:pt x="59" y="1"/>
                    </a:lnTo>
                    <a:lnTo>
                      <a:pt x="60" y="1"/>
                    </a:lnTo>
                    <a:lnTo>
                      <a:pt x="61" y="1"/>
                    </a:lnTo>
                    <a:lnTo>
                      <a:pt x="61" y="0"/>
                    </a:lnTo>
                    <a:lnTo>
                      <a:pt x="62" y="1"/>
                    </a:lnTo>
                    <a:lnTo>
                      <a:pt x="63" y="0"/>
                    </a:lnTo>
                    <a:lnTo>
                      <a:pt x="64" y="1"/>
                    </a:lnTo>
                    <a:lnTo>
                      <a:pt x="65" y="1"/>
                    </a:lnTo>
                    <a:lnTo>
                      <a:pt x="66" y="1"/>
                    </a:lnTo>
                    <a:lnTo>
                      <a:pt x="67" y="1"/>
                    </a:lnTo>
                    <a:lnTo>
                      <a:pt x="67" y="0"/>
                    </a:lnTo>
                    <a:lnTo>
                      <a:pt x="68" y="0"/>
                    </a:lnTo>
                    <a:lnTo>
                      <a:pt x="68" y="1"/>
                    </a:lnTo>
                    <a:lnTo>
                      <a:pt x="69" y="1"/>
                    </a:lnTo>
                    <a:lnTo>
                      <a:pt x="70" y="1"/>
                    </a:lnTo>
                    <a:lnTo>
                      <a:pt x="71" y="1"/>
                    </a:lnTo>
                    <a:lnTo>
                      <a:pt x="72" y="1"/>
                    </a:lnTo>
                    <a:lnTo>
                      <a:pt x="73" y="1"/>
                    </a:lnTo>
                    <a:lnTo>
                      <a:pt x="74" y="0"/>
                    </a:lnTo>
                    <a:lnTo>
                      <a:pt x="75" y="1"/>
                    </a:lnTo>
                    <a:lnTo>
                      <a:pt x="75" y="0"/>
                    </a:lnTo>
                    <a:lnTo>
                      <a:pt x="76" y="0"/>
                    </a:lnTo>
                    <a:lnTo>
                      <a:pt x="76" y="1"/>
                    </a:lnTo>
                    <a:lnTo>
                      <a:pt x="77" y="1"/>
                    </a:lnTo>
                    <a:lnTo>
                      <a:pt x="78" y="1"/>
                    </a:lnTo>
                    <a:lnTo>
                      <a:pt x="78" y="0"/>
                    </a:lnTo>
                    <a:lnTo>
                      <a:pt x="79" y="0"/>
                    </a:lnTo>
                    <a:lnTo>
                      <a:pt x="79" y="1"/>
                    </a:lnTo>
                    <a:lnTo>
                      <a:pt x="80" y="1"/>
                    </a:lnTo>
                    <a:lnTo>
                      <a:pt x="81" y="1"/>
                    </a:lnTo>
                    <a:lnTo>
                      <a:pt x="82" y="1"/>
                    </a:lnTo>
                    <a:lnTo>
                      <a:pt x="82" y="0"/>
                    </a:lnTo>
                    <a:lnTo>
                      <a:pt x="82" y="1"/>
                    </a:lnTo>
                    <a:lnTo>
                      <a:pt x="83" y="1"/>
                    </a:lnTo>
                    <a:lnTo>
                      <a:pt x="84" y="1"/>
                    </a:lnTo>
                    <a:lnTo>
                      <a:pt x="85" y="1"/>
                    </a:lnTo>
                    <a:lnTo>
                      <a:pt x="86" y="1"/>
                    </a:lnTo>
                    <a:lnTo>
                      <a:pt x="87" y="1"/>
                    </a:lnTo>
                    <a:lnTo>
                      <a:pt x="88" y="1"/>
                    </a:lnTo>
                    <a:lnTo>
                      <a:pt x="89" y="1"/>
                    </a:lnTo>
                    <a:lnTo>
                      <a:pt x="89" y="0"/>
                    </a:lnTo>
                    <a:lnTo>
                      <a:pt x="90" y="1"/>
                    </a:lnTo>
                    <a:lnTo>
                      <a:pt x="91" y="1"/>
                    </a:lnTo>
                    <a:lnTo>
                      <a:pt x="92" y="0"/>
                    </a:lnTo>
                    <a:lnTo>
                      <a:pt x="92" y="1"/>
                    </a:lnTo>
                    <a:lnTo>
                      <a:pt x="93" y="1"/>
                    </a:lnTo>
                    <a:lnTo>
                      <a:pt x="94" y="1"/>
                    </a:lnTo>
                    <a:lnTo>
                      <a:pt x="95" y="1"/>
                    </a:lnTo>
                    <a:lnTo>
                      <a:pt x="96" y="1"/>
                    </a:lnTo>
                    <a:lnTo>
                      <a:pt x="97" y="1"/>
                    </a:lnTo>
                    <a:lnTo>
                      <a:pt x="97" y="0"/>
                    </a:lnTo>
                    <a:lnTo>
                      <a:pt x="97" y="1"/>
                    </a:lnTo>
                    <a:lnTo>
                      <a:pt x="98" y="1"/>
                    </a:lnTo>
                    <a:lnTo>
                      <a:pt x="99" y="1"/>
                    </a:lnTo>
                    <a:lnTo>
                      <a:pt x="100" y="1"/>
                    </a:lnTo>
                    <a:lnTo>
                      <a:pt x="101" y="1"/>
                    </a:lnTo>
                    <a:lnTo>
                      <a:pt x="102" y="1"/>
                    </a:lnTo>
                    <a:lnTo>
                      <a:pt x="103" y="1"/>
                    </a:lnTo>
                    <a:lnTo>
                      <a:pt x="104" y="1"/>
                    </a:lnTo>
                    <a:lnTo>
                      <a:pt x="105" y="1"/>
                    </a:lnTo>
                    <a:lnTo>
                      <a:pt x="106" y="1"/>
                    </a:lnTo>
                    <a:lnTo>
                      <a:pt x="107" y="1"/>
                    </a:lnTo>
                    <a:lnTo>
                      <a:pt x="108" y="1"/>
                    </a:lnTo>
                    <a:lnTo>
                      <a:pt x="109" y="1"/>
                    </a:lnTo>
                    <a:lnTo>
                      <a:pt x="110" y="1"/>
                    </a:lnTo>
                    <a:lnTo>
                      <a:pt x="111" y="1"/>
                    </a:lnTo>
                    <a:lnTo>
                      <a:pt x="112" y="1"/>
                    </a:lnTo>
                    <a:lnTo>
                      <a:pt x="113" y="1"/>
                    </a:lnTo>
                    <a:lnTo>
                      <a:pt x="114" y="1"/>
                    </a:lnTo>
                    <a:lnTo>
                      <a:pt x="115" y="1"/>
                    </a:lnTo>
                    <a:lnTo>
                      <a:pt x="116" y="1"/>
                    </a:lnTo>
                    <a:lnTo>
                      <a:pt x="117" y="1"/>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2" name="Freeform 241">
                <a:extLst>
                  <a:ext uri="{FF2B5EF4-FFF2-40B4-BE49-F238E27FC236}">
                    <a16:creationId xmlns:a16="http://schemas.microsoft.com/office/drawing/2014/main" id="{00000000-0008-0000-0300-0000F2000000}"/>
                  </a:ext>
                </a:extLst>
              </xdr:cNvPr>
              <xdr:cNvSpPr>
                <a:spLocks/>
              </xdr:cNvSpPr>
            </xdr:nvSpPr>
            <xdr:spPr bwMode="auto">
              <a:xfrm>
                <a:off x="7324725" y="44577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3" name="Freeform 242">
                <a:extLst>
                  <a:ext uri="{FF2B5EF4-FFF2-40B4-BE49-F238E27FC236}">
                    <a16:creationId xmlns:a16="http://schemas.microsoft.com/office/drawing/2014/main" id="{00000000-0008-0000-0300-0000F3000000}"/>
                  </a:ext>
                </a:extLst>
              </xdr:cNvPr>
              <xdr:cNvSpPr>
                <a:spLocks/>
              </xdr:cNvSpPr>
            </xdr:nvSpPr>
            <xdr:spPr bwMode="auto">
              <a:xfrm>
                <a:off x="7510463" y="44577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4" name="Freeform 243">
                <a:extLst>
                  <a:ext uri="{FF2B5EF4-FFF2-40B4-BE49-F238E27FC236}">
                    <a16:creationId xmlns:a16="http://schemas.microsoft.com/office/drawing/2014/main" id="{00000000-0008-0000-0300-0000F4000000}"/>
                  </a:ext>
                </a:extLst>
              </xdr:cNvPr>
              <xdr:cNvSpPr>
                <a:spLocks/>
              </xdr:cNvSpPr>
            </xdr:nvSpPr>
            <xdr:spPr bwMode="auto">
              <a:xfrm>
                <a:off x="7696200" y="4457701"/>
                <a:ext cx="187325" cy="0"/>
              </a:xfrm>
              <a:custGeom>
                <a:avLst/>
                <a:gdLst>
                  <a:gd name="T0" fmla="*/ 2147483647 w 118"/>
                  <a:gd name="T1" fmla="*/ 2147483647 w 118"/>
                  <a:gd name="T2" fmla="*/ 2147483647 w 118"/>
                  <a:gd name="T3" fmla="*/ 2147483647 w 118"/>
                  <a:gd name="T4" fmla="*/ 2147483647 w 118"/>
                  <a:gd name="T5" fmla="*/ 2147483647 w 118"/>
                  <a:gd name="T6" fmla="*/ 2147483647 w 118"/>
                  <a:gd name="T7" fmla="*/ 2147483647 w 118"/>
                  <a:gd name="T8" fmla="*/ 2147483647 w 118"/>
                  <a:gd name="T9" fmla="*/ 2147483647 w 118"/>
                  <a:gd name="T10" fmla="*/ 2147483647 w 118"/>
                  <a:gd name="T11" fmla="*/ 2147483647 w 118"/>
                  <a:gd name="T12" fmla="*/ 2147483647 w 118"/>
                  <a:gd name="T13" fmla="*/ 2147483647 w 118"/>
                  <a:gd name="T14" fmla="*/ 2147483647 w 118"/>
                  <a:gd name="T15" fmla="*/ 2147483647 w 118"/>
                  <a:gd name="T16" fmla="*/ 2147483647 w 118"/>
                  <a:gd name="T17" fmla="*/ 2147483647 w 118"/>
                  <a:gd name="T18" fmla="*/ 2147483647 w 118"/>
                  <a:gd name="T19" fmla="*/ 2147483647 w 118"/>
                  <a:gd name="T20" fmla="*/ 2147483647 w 118"/>
                  <a:gd name="T21" fmla="*/ 2147483647 w 118"/>
                  <a:gd name="T22" fmla="*/ 2147483647 w 118"/>
                  <a:gd name="T23" fmla="*/ 2147483647 w 118"/>
                  <a:gd name="T24" fmla="*/ 2147483647 w 118"/>
                  <a:gd name="T25" fmla="*/ 2147483647 w 118"/>
                  <a:gd name="T26" fmla="*/ 2147483647 w 118"/>
                  <a:gd name="T27" fmla="*/ 2147483647 w 118"/>
                  <a:gd name="T28" fmla="*/ 2147483647 w 118"/>
                  <a:gd name="T29" fmla="*/ 2147483647 w 118"/>
                  <a:gd name="T30" fmla="*/ 2147483647 w 118"/>
                  <a:gd name="T31" fmla="*/ 2147483647 w 118"/>
                  <a:gd name="T32" fmla="*/ 2147483647 w 118"/>
                  <a:gd name="T33" fmla="*/ 2147483647 w 118"/>
                  <a:gd name="T34" fmla="*/ 2147483647 w 118"/>
                  <a:gd name="T35" fmla="*/ 2147483647 w 118"/>
                  <a:gd name="T36" fmla="*/ 2147483647 w 118"/>
                  <a:gd name="T37" fmla="*/ 2147483647 w 118"/>
                  <a:gd name="T38" fmla="*/ 2147483647 w 118"/>
                  <a:gd name="T39" fmla="*/ 2147483647 w 118"/>
                  <a:gd name="T40" fmla="*/ 2147483647 w 118"/>
                  <a:gd name="T41" fmla="*/ 2147483647 w 118"/>
                  <a:gd name="T42" fmla="*/ 2147483647 w 118"/>
                  <a:gd name="T43" fmla="*/ 2147483647 w 118"/>
                  <a:gd name="T44" fmla="*/ 2147483647 w 118"/>
                  <a:gd name="T45" fmla="*/ 2147483647 w 118"/>
                  <a:gd name="T46" fmla="*/ 2147483647 w 118"/>
                  <a:gd name="T47" fmla="*/ 2147483647 w 118"/>
                  <a:gd name="T48" fmla="*/ 2147483647 w 118"/>
                  <a:gd name="T49" fmla="*/ 2147483647 w 118"/>
                  <a:gd name="T50" fmla="*/ 2147483647 w 118"/>
                  <a:gd name="T51" fmla="*/ 2147483647 w 118"/>
                  <a:gd name="T52" fmla="*/ 2147483647 w 118"/>
                  <a:gd name="T53" fmla="*/ 2147483647 w 118"/>
                  <a:gd name="T54" fmla="*/ 2147483647 w 118"/>
                  <a:gd name="T55" fmla="*/ 2147483647 w 118"/>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8">
                    <a:moveTo>
                      <a:pt x="0" y="0"/>
                    </a:move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lnTo>
                      <a:pt x="118"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5" name="Freeform 244">
                <a:extLst>
                  <a:ext uri="{FF2B5EF4-FFF2-40B4-BE49-F238E27FC236}">
                    <a16:creationId xmlns:a16="http://schemas.microsoft.com/office/drawing/2014/main" id="{00000000-0008-0000-0300-0000F5000000}"/>
                  </a:ext>
                </a:extLst>
              </xdr:cNvPr>
              <xdr:cNvSpPr>
                <a:spLocks/>
              </xdr:cNvSpPr>
            </xdr:nvSpPr>
            <xdr:spPr bwMode="auto">
              <a:xfrm>
                <a:off x="7883525" y="4457701"/>
                <a:ext cx="185738" cy="1588"/>
              </a:xfrm>
              <a:custGeom>
                <a:avLst/>
                <a:gdLst>
                  <a:gd name="T0" fmla="*/ 2147483647 w 117"/>
                  <a:gd name="T1" fmla="*/ 0 h 1"/>
                  <a:gd name="T2" fmla="*/ 2147483647 w 117"/>
                  <a:gd name="T3" fmla="*/ 0 h 1"/>
                  <a:gd name="T4" fmla="*/ 2147483647 w 117"/>
                  <a:gd name="T5" fmla="*/ 0 h 1"/>
                  <a:gd name="T6" fmla="*/ 2147483647 w 117"/>
                  <a:gd name="T7" fmla="*/ 0 h 1"/>
                  <a:gd name="T8" fmla="*/ 2147483647 w 117"/>
                  <a:gd name="T9" fmla="*/ 0 h 1"/>
                  <a:gd name="T10" fmla="*/ 2147483647 w 117"/>
                  <a:gd name="T11" fmla="*/ 0 h 1"/>
                  <a:gd name="T12" fmla="*/ 2147483647 w 117"/>
                  <a:gd name="T13" fmla="*/ 0 h 1"/>
                  <a:gd name="T14" fmla="*/ 2147483647 w 117"/>
                  <a:gd name="T15" fmla="*/ 0 h 1"/>
                  <a:gd name="T16" fmla="*/ 2147483647 w 117"/>
                  <a:gd name="T17" fmla="*/ 0 h 1"/>
                  <a:gd name="T18" fmla="*/ 2147483647 w 117"/>
                  <a:gd name="T19" fmla="*/ 0 h 1"/>
                  <a:gd name="T20" fmla="*/ 2147483647 w 117"/>
                  <a:gd name="T21" fmla="*/ 0 h 1"/>
                  <a:gd name="T22" fmla="*/ 2147483647 w 117"/>
                  <a:gd name="T23" fmla="*/ 0 h 1"/>
                  <a:gd name="T24" fmla="*/ 2147483647 w 117"/>
                  <a:gd name="T25" fmla="*/ 0 h 1"/>
                  <a:gd name="T26" fmla="*/ 2147483647 w 117"/>
                  <a:gd name="T27" fmla="*/ 0 h 1"/>
                  <a:gd name="T28" fmla="*/ 2147483647 w 117"/>
                  <a:gd name="T29" fmla="*/ 0 h 1"/>
                  <a:gd name="T30" fmla="*/ 2147483647 w 117"/>
                  <a:gd name="T31" fmla="*/ 0 h 1"/>
                  <a:gd name="T32" fmla="*/ 2147483647 w 117"/>
                  <a:gd name="T33" fmla="*/ 0 h 1"/>
                  <a:gd name="T34" fmla="*/ 2147483647 w 117"/>
                  <a:gd name="T35" fmla="*/ 0 h 1"/>
                  <a:gd name="T36" fmla="*/ 2147483647 w 117"/>
                  <a:gd name="T37" fmla="*/ 0 h 1"/>
                  <a:gd name="T38" fmla="*/ 2147483647 w 117"/>
                  <a:gd name="T39" fmla="*/ 0 h 1"/>
                  <a:gd name="T40" fmla="*/ 2147483647 w 117"/>
                  <a:gd name="T41" fmla="*/ 0 h 1"/>
                  <a:gd name="T42" fmla="*/ 2147483647 w 117"/>
                  <a:gd name="T43" fmla="*/ 0 h 1"/>
                  <a:gd name="T44" fmla="*/ 2147483647 w 117"/>
                  <a:gd name="T45" fmla="*/ 0 h 1"/>
                  <a:gd name="T46" fmla="*/ 2147483647 w 117"/>
                  <a:gd name="T47" fmla="*/ 0 h 1"/>
                  <a:gd name="T48" fmla="*/ 2147483647 w 117"/>
                  <a:gd name="T49" fmla="*/ 0 h 1"/>
                  <a:gd name="T50" fmla="*/ 2147483647 w 117"/>
                  <a:gd name="T51" fmla="*/ 0 h 1"/>
                  <a:gd name="T52" fmla="*/ 2147483647 w 117"/>
                  <a:gd name="T53" fmla="*/ 0 h 1"/>
                  <a:gd name="T54" fmla="*/ 2147483647 w 117"/>
                  <a:gd name="T55" fmla="*/ 0 h 1"/>
                  <a:gd name="T56" fmla="*/ 2147483647 w 117"/>
                  <a:gd name="T57" fmla="*/ 0 h 1"/>
                  <a:gd name="T58" fmla="*/ 2147483647 w 117"/>
                  <a:gd name="T59" fmla="*/ 0 h 1"/>
                  <a:gd name="T60" fmla="*/ 2147483647 w 117"/>
                  <a:gd name="T61" fmla="*/ 0 h 1"/>
                  <a:gd name="T62" fmla="*/ 2147483647 w 117"/>
                  <a:gd name="T63" fmla="*/ 0 h 1"/>
                  <a:gd name="T64" fmla="*/ 2147483647 w 117"/>
                  <a:gd name="T65" fmla="*/ 0 h 1"/>
                  <a:gd name="T66" fmla="*/ 2147483647 w 117"/>
                  <a:gd name="T67" fmla="*/ 0 h 1"/>
                  <a:gd name="T68" fmla="*/ 2147483647 w 117"/>
                  <a:gd name="T69" fmla="*/ 0 h 1"/>
                  <a:gd name="T70" fmla="*/ 2147483647 w 117"/>
                  <a:gd name="T71" fmla="*/ 0 h 1"/>
                  <a:gd name="T72" fmla="*/ 2147483647 w 117"/>
                  <a:gd name="T73" fmla="*/ 0 h 1"/>
                  <a:gd name="T74" fmla="*/ 2147483647 w 117"/>
                  <a:gd name="T75" fmla="*/ 0 h 1"/>
                  <a:gd name="T76" fmla="*/ 2147483647 w 117"/>
                  <a:gd name="T77" fmla="*/ 2147483647 h 1"/>
                  <a:gd name="T78" fmla="*/ 2147483647 w 117"/>
                  <a:gd name="T79" fmla="*/ 2147483647 h 1"/>
                  <a:gd name="T80" fmla="*/ 2147483647 w 117"/>
                  <a:gd name="T81" fmla="*/ 2147483647 h 1"/>
                  <a:gd name="T82" fmla="*/ 2147483647 w 117"/>
                  <a:gd name="T83" fmla="*/ 0 h 1"/>
                  <a:gd name="T84" fmla="*/ 2147483647 w 117"/>
                  <a:gd name="T85" fmla="*/ 0 h 1"/>
                  <a:gd name="T86" fmla="*/ 2147483647 w 117"/>
                  <a:gd name="T87" fmla="*/ 0 h 1"/>
                  <a:gd name="T88" fmla="*/ 2147483647 w 117"/>
                  <a:gd name="T89" fmla="*/ 2147483647 h 1"/>
                  <a:gd name="T90" fmla="*/ 2147483647 w 117"/>
                  <a:gd name="T91" fmla="*/ 2147483647 h 1"/>
                  <a:gd name="T92" fmla="*/ 2147483647 w 117"/>
                  <a:gd name="T93" fmla="*/ 0 h 1"/>
                  <a:gd name="T94" fmla="*/ 2147483647 w 117"/>
                  <a:gd name="T95" fmla="*/ 0 h 1"/>
                  <a:gd name="T96" fmla="*/ 2147483647 w 117"/>
                  <a:gd name="T97" fmla="*/ 2147483647 h 1"/>
                  <a:gd name="T98" fmla="*/ 2147483647 w 117"/>
                  <a:gd name="T99" fmla="*/ 2147483647 h 1"/>
                  <a:gd name="T100" fmla="*/ 2147483647 w 117"/>
                  <a:gd name="T101" fmla="*/ 2147483647 h 1"/>
                  <a:gd name="T102" fmla="*/ 2147483647 w 117"/>
                  <a:gd name="T103" fmla="*/ 0 h 1"/>
                  <a:gd name="T104" fmla="*/ 2147483647 w 117"/>
                  <a:gd name="T105" fmla="*/ 2147483647 h 1"/>
                  <a:gd name="T106" fmla="*/ 2147483647 w 117"/>
                  <a:gd name="T107" fmla="*/ 2147483647 h 1"/>
                  <a:gd name="T108" fmla="*/ 2147483647 w 117"/>
                  <a:gd name="T109" fmla="*/ 2147483647 h 1"/>
                  <a:gd name="T110" fmla="*/ 2147483647 w 117"/>
                  <a:gd name="T111" fmla="*/ 2147483647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1"/>
                    </a:lnTo>
                    <a:lnTo>
                      <a:pt x="73" y="0"/>
                    </a:lnTo>
                    <a:lnTo>
                      <a:pt x="74" y="0"/>
                    </a:lnTo>
                    <a:lnTo>
                      <a:pt x="75" y="0"/>
                    </a:lnTo>
                    <a:lnTo>
                      <a:pt x="76" y="0"/>
                    </a:lnTo>
                    <a:lnTo>
                      <a:pt x="77" y="0"/>
                    </a:lnTo>
                    <a:lnTo>
                      <a:pt x="78" y="0"/>
                    </a:lnTo>
                    <a:lnTo>
                      <a:pt x="79" y="0"/>
                    </a:lnTo>
                    <a:lnTo>
                      <a:pt x="80" y="0"/>
                    </a:lnTo>
                    <a:lnTo>
                      <a:pt x="80" y="1"/>
                    </a:lnTo>
                    <a:lnTo>
                      <a:pt x="80" y="0"/>
                    </a:lnTo>
                    <a:lnTo>
                      <a:pt x="81" y="0"/>
                    </a:lnTo>
                    <a:lnTo>
                      <a:pt x="82" y="1"/>
                    </a:lnTo>
                    <a:lnTo>
                      <a:pt x="83" y="1"/>
                    </a:lnTo>
                    <a:lnTo>
                      <a:pt x="83" y="0"/>
                    </a:lnTo>
                    <a:lnTo>
                      <a:pt x="84" y="0"/>
                    </a:lnTo>
                    <a:lnTo>
                      <a:pt x="84" y="1"/>
                    </a:lnTo>
                    <a:lnTo>
                      <a:pt x="84" y="0"/>
                    </a:lnTo>
                    <a:lnTo>
                      <a:pt x="85" y="0"/>
                    </a:lnTo>
                    <a:lnTo>
                      <a:pt x="86" y="0"/>
                    </a:lnTo>
                    <a:lnTo>
                      <a:pt x="87" y="0"/>
                    </a:lnTo>
                    <a:lnTo>
                      <a:pt x="87" y="1"/>
                    </a:lnTo>
                    <a:lnTo>
                      <a:pt x="88" y="1"/>
                    </a:lnTo>
                    <a:lnTo>
                      <a:pt x="88" y="0"/>
                    </a:lnTo>
                    <a:lnTo>
                      <a:pt x="89" y="0"/>
                    </a:lnTo>
                    <a:lnTo>
                      <a:pt x="89" y="1"/>
                    </a:lnTo>
                    <a:lnTo>
                      <a:pt x="90" y="1"/>
                    </a:lnTo>
                    <a:lnTo>
                      <a:pt x="90" y="0"/>
                    </a:lnTo>
                    <a:lnTo>
                      <a:pt x="90" y="1"/>
                    </a:lnTo>
                    <a:lnTo>
                      <a:pt x="90" y="0"/>
                    </a:lnTo>
                    <a:lnTo>
                      <a:pt x="91" y="0"/>
                    </a:lnTo>
                    <a:lnTo>
                      <a:pt x="92" y="1"/>
                    </a:lnTo>
                    <a:lnTo>
                      <a:pt x="93" y="0"/>
                    </a:lnTo>
                    <a:lnTo>
                      <a:pt x="94" y="0"/>
                    </a:lnTo>
                    <a:lnTo>
                      <a:pt x="94" y="1"/>
                    </a:lnTo>
                    <a:lnTo>
                      <a:pt x="95" y="1"/>
                    </a:lnTo>
                    <a:lnTo>
                      <a:pt x="96" y="1"/>
                    </a:lnTo>
                    <a:lnTo>
                      <a:pt x="96" y="0"/>
                    </a:lnTo>
                    <a:lnTo>
                      <a:pt x="97" y="0"/>
                    </a:lnTo>
                    <a:lnTo>
                      <a:pt x="97" y="1"/>
                    </a:lnTo>
                    <a:lnTo>
                      <a:pt x="98" y="1"/>
                    </a:lnTo>
                    <a:lnTo>
                      <a:pt x="98" y="0"/>
                    </a:lnTo>
                    <a:lnTo>
                      <a:pt x="98" y="1"/>
                    </a:lnTo>
                    <a:lnTo>
                      <a:pt x="99" y="1"/>
                    </a:lnTo>
                    <a:lnTo>
                      <a:pt x="100" y="1"/>
                    </a:lnTo>
                    <a:lnTo>
                      <a:pt x="101" y="1"/>
                    </a:lnTo>
                    <a:lnTo>
                      <a:pt x="102" y="1"/>
                    </a:lnTo>
                    <a:lnTo>
                      <a:pt x="103" y="1"/>
                    </a:lnTo>
                    <a:lnTo>
                      <a:pt x="104" y="1"/>
                    </a:lnTo>
                    <a:lnTo>
                      <a:pt x="104" y="0"/>
                    </a:lnTo>
                    <a:lnTo>
                      <a:pt x="104" y="1"/>
                    </a:lnTo>
                    <a:lnTo>
                      <a:pt x="105" y="1"/>
                    </a:lnTo>
                    <a:lnTo>
                      <a:pt x="105" y="0"/>
                    </a:lnTo>
                    <a:lnTo>
                      <a:pt x="106" y="0"/>
                    </a:lnTo>
                    <a:lnTo>
                      <a:pt x="107" y="0"/>
                    </a:lnTo>
                    <a:lnTo>
                      <a:pt x="107" y="1"/>
                    </a:lnTo>
                    <a:lnTo>
                      <a:pt x="108" y="1"/>
                    </a:lnTo>
                    <a:lnTo>
                      <a:pt x="109" y="1"/>
                    </a:lnTo>
                    <a:lnTo>
                      <a:pt x="110" y="1"/>
                    </a:lnTo>
                    <a:lnTo>
                      <a:pt x="111" y="1"/>
                    </a:lnTo>
                    <a:lnTo>
                      <a:pt x="112" y="1"/>
                    </a:lnTo>
                    <a:lnTo>
                      <a:pt x="113" y="1"/>
                    </a:lnTo>
                    <a:lnTo>
                      <a:pt x="114" y="1"/>
                    </a:lnTo>
                    <a:lnTo>
                      <a:pt x="115" y="1"/>
                    </a:lnTo>
                    <a:lnTo>
                      <a:pt x="116" y="1"/>
                    </a:lnTo>
                    <a:lnTo>
                      <a:pt x="117" y="1"/>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6" name="Freeform 245">
                <a:extLst>
                  <a:ext uri="{FF2B5EF4-FFF2-40B4-BE49-F238E27FC236}">
                    <a16:creationId xmlns:a16="http://schemas.microsoft.com/office/drawing/2014/main" id="{00000000-0008-0000-0300-0000F6000000}"/>
                  </a:ext>
                </a:extLst>
              </xdr:cNvPr>
              <xdr:cNvSpPr>
                <a:spLocks/>
              </xdr:cNvSpPr>
            </xdr:nvSpPr>
            <xdr:spPr bwMode="auto">
              <a:xfrm>
                <a:off x="8069263" y="4459288"/>
                <a:ext cx="74613" cy="0"/>
              </a:xfrm>
              <a:custGeom>
                <a:avLst/>
                <a:gdLst>
                  <a:gd name="T0" fmla="*/ 2147483647 w 47"/>
                  <a:gd name="T1" fmla="*/ 2147483647 w 47"/>
                  <a:gd name="T2" fmla="*/ 2147483647 w 47"/>
                  <a:gd name="T3" fmla="*/ 2147483647 w 47"/>
                  <a:gd name="T4" fmla="*/ 2147483647 w 47"/>
                  <a:gd name="T5" fmla="*/ 2147483647 w 47"/>
                  <a:gd name="T6" fmla="*/ 2147483647 w 47"/>
                  <a:gd name="T7" fmla="*/ 2147483647 w 47"/>
                  <a:gd name="T8" fmla="*/ 2147483647 w 47"/>
                  <a:gd name="T9" fmla="*/ 2147483647 w 47"/>
                  <a:gd name="T10" fmla="*/ 2147483647 w 47"/>
                  <a:gd name="T11" fmla="*/ 2147483647 w 47"/>
                  <a:gd name="T12" fmla="*/ 2147483647 w 47"/>
                  <a:gd name="T13" fmla="*/ 2147483647 w 47"/>
                  <a:gd name="T14" fmla="*/ 2147483647 w 47"/>
                  <a:gd name="T15" fmla="*/ 2147483647 w 47"/>
                  <a:gd name="T16" fmla="*/ 2147483647 w 47"/>
                  <a:gd name="T17" fmla="*/ 2147483647 w 47"/>
                  <a:gd name="T18" fmla="*/ 2147483647 w 47"/>
                  <a:gd name="T19" fmla="*/ 2147483647 w 47"/>
                  <a:gd name="T20" fmla="*/ 2147483647 w 47"/>
                  <a:gd name="T21" fmla="*/ 2147483647 w 47"/>
                  <a:gd name="T22" fmla="*/ 2147483647 w 47"/>
                  <a:gd name="T23" fmla="*/ 2147483647 w 47"/>
                  <a:gd name="T24" fmla="*/ 2147483647 w 47"/>
                  <a:gd name="T25" fmla="*/ 2147483647 w 47"/>
                  <a:gd name="T26" fmla="*/ 2147483647 w 47"/>
                  <a:gd name="T27" fmla="*/ 2147483647 w 47"/>
                  <a:gd name="T28" fmla="*/ 2147483647 w 47"/>
                  <a:gd name="T29" fmla="*/ 2147483647 w 47"/>
                  <a:gd name="T30" fmla="*/ 2147483647 w 47"/>
                  <a:gd name="T31" fmla="*/ 2147483647 w 47"/>
                  <a:gd name="T32" fmla="*/ 2147483647 w 47"/>
                  <a:gd name="T33" fmla="*/ 2147483647 w 47"/>
                  <a:gd name="T34" fmla="*/ 2147483647 w 47"/>
                  <a:gd name="T35" fmla="*/ 2147483647 w 47"/>
                  <a:gd name="T36" fmla="*/ 2147483647 w 47"/>
                  <a:gd name="T37" fmla="*/ 2147483647 w 47"/>
                  <a:gd name="T38" fmla="*/ 2147483647 w 47"/>
                  <a:gd name="T39" fmla="*/ 2147483647 w 47"/>
                  <a:gd name="T40" fmla="*/ 2147483647 w 47"/>
                  <a:gd name="T41" fmla="*/ 2147483647 w 47"/>
                  <a:gd name="T42" fmla="*/ 2147483647 w 47"/>
                  <a:gd name="T43" fmla="*/ 2147483647 w 47"/>
                  <a:gd name="T44" fmla="*/ 2147483647 w 47"/>
                  <a:gd name="T45" fmla="*/ 2147483647 w 47"/>
                  <a:gd name="T46" fmla="*/ 2147483647 w 47"/>
                  <a:gd name="T47" fmla="*/ 2147483647 w 47"/>
                  <a:gd name="T48" fmla="*/ 2147483647 w 47"/>
                  <a:gd name="T49" fmla="*/ 2147483647 w 47"/>
                  <a:gd name="T50" fmla="*/ 2147483647 w 47"/>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51">
                    <a:pos x="T0" y="0"/>
                  </a:cxn>
                  <a:cxn ang="T52">
                    <a:pos x="T1" y="0"/>
                  </a:cxn>
                  <a:cxn ang="T53">
                    <a:pos x="T2" y="0"/>
                  </a:cxn>
                  <a:cxn ang="T54">
                    <a:pos x="T3" y="0"/>
                  </a:cxn>
                  <a:cxn ang="T55">
                    <a:pos x="T4" y="0"/>
                  </a:cxn>
                  <a:cxn ang="T56">
                    <a:pos x="T5" y="0"/>
                  </a:cxn>
                  <a:cxn ang="T57">
                    <a:pos x="T6" y="0"/>
                  </a:cxn>
                  <a:cxn ang="T58">
                    <a:pos x="T7" y="0"/>
                  </a:cxn>
                  <a:cxn ang="T59">
                    <a:pos x="T8" y="0"/>
                  </a:cxn>
                  <a:cxn ang="T60">
                    <a:pos x="T9" y="0"/>
                  </a:cxn>
                  <a:cxn ang="T61">
                    <a:pos x="T10" y="0"/>
                  </a:cxn>
                  <a:cxn ang="T62">
                    <a:pos x="T11" y="0"/>
                  </a:cxn>
                  <a:cxn ang="T63">
                    <a:pos x="T12" y="0"/>
                  </a:cxn>
                  <a:cxn ang="T64">
                    <a:pos x="T13" y="0"/>
                  </a:cxn>
                  <a:cxn ang="T65">
                    <a:pos x="T14" y="0"/>
                  </a:cxn>
                  <a:cxn ang="T66">
                    <a:pos x="T15" y="0"/>
                  </a:cxn>
                  <a:cxn ang="T67">
                    <a:pos x="T16" y="0"/>
                  </a:cxn>
                  <a:cxn ang="T68">
                    <a:pos x="T17" y="0"/>
                  </a:cxn>
                  <a:cxn ang="T69">
                    <a:pos x="T18" y="0"/>
                  </a:cxn>
                  <a:cxn ang="T70">
                    <a:pos x="T19" y="0"/>
                  </a:cxn>
                  <a:cxn ang="T71">
                    <a:pos x="T20" y="0"/>
                  </a:cxn>
                  <a:cxn ang="T72">
                    <a:pos x="T21" y="0"/>
                  </a:cxn>
                  <a:cxn ang="T73">
                    <a:pos x="T22" y="0"/>
                  </a:cxn>
                  <a:cxn ang="T74">
                    <a:pos x="T23" y="0"/>
                  </a:cxn>
                  <a:cxn ang="T75">
                    <a:pos x="T24" y="0"/>
                  </a:cxn>
                  <a:cxn ang="T76">
                    <a:pos x="T25" y="0"/>
                  </a:cxn>
                  <a:cxn ang="T77">
                    <a:pos x="T26" y="0"/>
                  </a:cxn>
                  <a:cxn ang="T78">
                    <a:pos x="T27" y="0"/>
                  </a:cxn>
                  <a:cxn ang="T79">
                    <a:pos x="T28" y="0"/>
                  </a:cxn>
                  <a:cxn ang="T80">
                    <a:pos x="T29" y="0"/>
                  </a:cxn>
                  <a:cxn ang="T81">
                    <a:pos x="T30" y="0"/>
                  </a:cxn>
                  <a:cxn ang="T82">
                    <a:pos x="T31" y="0"/>
                  </a:cxn>
                  <a:cxn ang="T83">
                    <a:pos x="T32" y="0"/>
                  </a:cxn>
                  <a:cxn ang="T84">
                    <a:pos x="T33" y="0"/>
                  </a:cxn>
                  <a:cxn ang="T85">
                    <a:pos x="T34" y="0"/>
                  </a:cxn>
                  <a:cxn ang="T86">
                    <a:pos x="T35" y="0"/>
                  </a:cxn>
                  <a:cxn ang="T87">
                    <a:pos x="T36" y="0"/>
                  </a:cxn>
                  <a:cxn ang="T88">
                    <a:pos x="T37" y="0"/>
                  </a:cxn>
                  <a:cxn ang="T89">
                    <a:pos x="T38" y="0"/>
                  </a:cxn>
                  <a:cxn ang="T90">
                    <a:pos x="T39" y="0"/>
                  </a:cxn>
                  <a:cxn ang="T91">
                    <a:pos x="T40" y="0"/>
                  </a:cxn>
                  <a:cxn ang="T92">
                    <a:pos x="T41" y="0"/>
                  </a:cxn>
                  <a:cxn ang="T93">
                    <a:pos x="T42" y="0"/>
                  </a:cxn>
                  <a:cxn ang="T94">
                    <a:pos x="T43" y="0"/>
                  </a:cxn>
                  <a:cxn ang="T95">
                    <a:pos x="T44" y="0"/>
                  </a:cxn>
                  <a:cxn ang="T96">
                    <a:pos x="T45" y="0"/>
                  </a:cxn>
                  <a:cxn ang="T97">
                    <a:pos x="T46" y="0"/>
                  </a:cxn>
                  <a:cxn ang="T98">
                    <a:pos x="T47" y="0"/>
                  </a:cxn>
                  <a:cxn ang="T99">
                    <a:pos x="T48" y="0"/>
                  </a:cxn>
                  <a:cxn ang="T100">
                    <a:pos x="T49" y="0"/>
                  </a:cxn>
                  <a:cxn ang="T101">
                    <a:pos x="T50" y="0"/>
                  </a:cxn>
                </a:cxnLst>
                <a:rect l="0" t="0" r="r" b="b"/>
                <a:pathLst>
                  <a:path w="4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grp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5545983" y="6172955"/>
              <a:ext cx="1134584" cy="9496"/>
            </a:xfrm>
            <a:prstGeom prst="line">
              <a:avLst/>
            </a:prstGeom>
            <a:ln>
              <a:solidFill>
                <a:srgbClr val="BB9753"/>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31" name="Straight Arrow Connector 130">
              <a:extLst>
                <a:ext uri="{FF2B5EF4-FFF2-40B4-BE49-F238E27FC236}">
                  <a16:creationId xmlns:a16="http://schemas.microsoft.com/office/drawing/2014/main" id="{00000000-0008-0000-0300-000083000000}"/>
                </a:ext>
              </a:extLst>
            </xdr:cNvPr>
            <xdr:cNvCxnSpPr/>
          </xdr:nvCxnSpPr>
          <xdr:spPr>
            <a:xfrm>
              <a:off x="6678953" y="6179823"/>
              <a:ext cx="8283" cy="811695"/>
            </a:xfrm>
            <a:prstGeom prst="straightConnector1">
              <a:avLst/>
            </a:prstGeom>
            <a:ln>
              <a:solidFill>
                <a:srgbClr val="BB9753"/>
              </a:solidFill>
              <a:prstDash val="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2" name="Straight Arrow Connector 131">
              <a:extLst>
                <a:ext uri="{FF2B5EF4-FFF2-40B4-BE49-F238E27FC236}">
                  <a16:creationId xmlns:a16="http://schemas.microsoft.com/office/drawing/2014/main" id="{00000000-0008-0000-0300-000084000000}"/>
                </a:ext>
              </a:extLst>
            </xdr:cNvPr>
            <xdr:cNvCxnSpPr/>
          </xdr:nvCxnSpPr>
          <xdr:spPr>
            <a:xfrm flipH="1" flipV="1">
              <a:off x="5545036" y="5328047"/>
              <a:ext cx="2319042" cy="4140"/>
            </a:xfrm>
            <a:prstGeom prst="straightConnector1">
              <a:avLst/>
            </a:prstGeom>
            <a:ln>
              <a:solidFill>
                <a:srgbClr val="BB9753"/>
              </a:solidFill>
              <a:prstDash val="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33" name="TextBox 132">
              <a:extLst>
                <a:ext uri="{FF2B5EF4-FFF2-40B4-BE49-F238E27FC236}">
                  <a16:creationId xmlns:a16="http://schemas.microsoft.com/office/drawing/2014/main" id="{00000000-0008-0000-0300-000085000000}"/>
                </a:ext>
              </a:extLst>
            </xdr:cNvPr>
            <xdr:cNvSpPr txBox="1"/>
          </xdr:nvSpPr>
          <xdr:spPr>
            <a:xfrm>
              <a:off x="7780736" y="5113734"/>
              <a:ext cx="367931" cy="239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latin typeface="Arial" panose="020B0604020202020204" pitchFamily="34" charset="0"/>
                  <a:cs typeface="Arial" panose="020B0604020202020204" pitchFamily="34" charset="0"/>
                </a:rPr>
                <a:t>(A)</a:t>
              </a:r>
            </a:p>
          </xdr:txBody>
        </xdr:sp>
        <xdr:sp macro="" textlink="">
          <xdr:nvSpPr>
            <xdr:cNvPr id="134" name="TextBox 133">
              <a:extLst>
                <a:ext uri="{FF2B5EF4-FFF2-40B4-BE49-F238E27FC236}">
                  <a16:creationId xmlns:a16="http://schemas.microsoft.com/office/drawing/2014/main" id="{00000000-0008-0000-0300-000086000000}"/>
                </a:ext>
              </a:extLst>
            </xdr:cNvPr>
            <xdr:cNvSpPr txBox="1"/>
          </xdr:nvSpPr>
          <xdr:spPr>
            <a:xfrm>
              <a:off x="6647263" y="6802039"/>
              <a:ext cx="439182" cy="239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latin typeface="Arial" panose="020B0604020202020204" pitchFamily="34" charset="0"/>
                  <a:cs typeface="Arial" panose="020B0604020202020204" pitchFamily="34" charset="0"/>
                </a:rPr>
                <a:t>(t</a:t>
              </a:r>
              <a:r>
                <a:rPr lang="en-GB" sz="1000" baseline="-25000">
                  <a:solidFill>
                    <a:srgbClr val="0D362E"/>
                  </a:solidFill>
                  <a:latin typeface="Arial" panose="020B0604020202020204" pitchFamily="34" charset="0"/>
                  <a:cs typeface="Arial" panose="020B0604020202020204" pitchFamily="34" charset="0"/>
                </a:rPr>
                <a:t>0.5</a:t>
              </a:r>
              <a:r>
                <a:rPr lang="en-GB" sz="1000">
                  <a:solidFill>
                    <a:srgbClr val="0D362E"/>
                  </a:solidFill>
                  <a:latin typeface="Arial" panose="020B0604020202020204" pitchFamily="34" charset="0"/>
                  <a:cs typeface="Arial" panose="020B0604020202020204" pitchFamily="34" charset="0"/>
                </a:rPr>
                <a:t>)</a:t>
              </a:r>
            </a:p>
          </xdr:txBody>
        </xdr:sp>
      </xdr:grpSp>
      <xdr:sp macro="" textlink="">
        <xdr:nvSpPr>
          <xdr:cNvPr id="128" name="TextBox 127">
            <a:extLst>
              <a:ext uri="{FF2B5EF4-FFF2-40B4-BE49-F238E27FC236}">
                <a16:creationId xmlns:a16="http://schemas.microsoft.com/office/drawing/2014/main" id="{00000000-0008-0000-0300-000080000000}"/>
              </a:ext>
            </a:extLst>
          </xdr:cNvPr>
          <xdr:cNvSpPr txBox="1"/>
        </xdr:nvSpPr>
        <xdr:spPr>
          <a:xfrm>
            <a:off x="8364538" y="6331279"/>
            <a:ext cx="820875" cy="239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000" b="1">
                <a:solidFill>
                  <a:srgbClr val="0D362E"/>
                </a:solidFill>
                <a:latin typeface="Arial" panose="020B0604020202020204" pitchFamily="34" charset="0"/>
                <a:cs typeface="Arial" panose="020B0604020202020204" pitchFamily="34" charset="0"/>
              </a:rPr>
              <a:t>EXAMPLE</a:t>
            </a:r>
          </a:p>
        </xdr:txBody>
      </xdr:sp>
    </xdr:grpSp>
    <xdr:clientData/>
  </xdr:twoCellAnchor>
  <xdr:twoCellAnchor>
    <xdr:from>
      <xdr:col>0</xdr:col>
      <xdr:colOff>8283</xdr:colOff>
      <xdr:row>19</xdr:row>
      <xdr:rowOff>35859</xdr:rowOff>
    </xdr:from>
    <xdr:to>
      <xdr:col>0</xdr:col>
      <xdr:colOff>1617807</xdr:colOff>
      <xdr:row>37</xdr:row>
      <xdr:rowOff>179293</xdr:rowOff>
    </xdr:to>
    <xdr:pic>
      <xdr:nvPicPr>
        <xdr:cNvPr id="251" name="Picture 250">
          <a:extLst>
            <a:ext uri="{FF2B5EF4-FFF2-40B4-BE49-F238E27FC236}">
              <a16:creationId xmlns:a16="http://schemas.microsoft.com/office/drawing/2014/main" id="{00000000-0008-0000-0300-0000FB000000}"/>
            </a:ext>
          </a:extLst>
        </xdr:cNvPr>
        <xdr:cNvPicPr>
          <a:picLocks noChangeAspect="1"/>
        </xdr:cNvPicPr>
      </xdr:nvPicPr>
      <xdr:blipFill rotWithShape="1">
        <a:blip xmlns:r="http://schemas.openxmlformats.org/officeDocument/2006/relationships" r:embed="rId3" cstate="print"/>
        <a:srcRect t="83569"/>
        <a:stretch/>
      </xdr:blipFill>
      <xdr:spPr>
        <a:xfrm>
          <a:off x="8283" y="5029200"/>
          <a:ext cx="1609524" cy="3146611"/>
        </a:xfrm>
        <a:prstGeom prst="rect">
          <a:avLst/>
        </a:prstGeom>
      </xdr:spPr>
    </xdr:pic>
    <xdr:clientData/>
  </xdr:twoCellAnchor>
  <xdr:twoCellAnchor>
    <xdr:from>
      <xdr:col>11</xdr:col>
      <xdr:colOff>257174</xdr:colOff>
      <xdr:row>14</xdr:row>
      <xdr:rowOff>92766</xdr:rowOff>
    </xdr:from>
    <xdr:to>
      <xdr:col>13</xdr:col>
      <xdr:colOff>623886</xdr:colOff>
      <xdr:row>37</xdr:row>
      <xdr:rowOff>180974</xdr:rowOff>
    </xdr:to>
    <xdr:pic>
      <xdr:nvPicPr>
        <xdr:cNvPr id="252" name="Picture 251">
          <a:extLst>
            <a:ext uri="{FF2B5EF4-FFF2-40B4-BE49-F238E27FC236}">
              <a16:creationId xmlns:a16="http://schemas.microsoft.com/office/drawing/2014/main" id="{00000000-0008-0000-0300-0000FC000000}"/>
            </a:ext>
          </a:extLst>
        </xdr:cNvPr>
        <xdr:cNvPicPr>
          <a:picLocks noChangeAspect="1"/>
        </xdr:cNvPicPr>
      </xdr:nvPicPr>
      <xdr:blipFill rotWithShape="1">
        <a:blip xmlns:r="http://schemas.openxmlformats.org/officeDocument/2006/relationships" r:embed="rId3" cstate="print"/>
        <a:srcRect t="83569"/>
        <a:stretch/>
      </xdr:blipFill>
      <xdr:spPr>
        <a:xfrm>
          <a:off x="8958262" y="4293291"/>
          <a:ext cx="1614487" cy="3850583"/>
        </a:xfrm>
        <a:prstGeom prst="rect">
          <a:avLst/>
        </a:prstGeom>
      </xdr:spPr>
    </xdr:pic>
    <xdr:clientData/>
  </xdr:twoCellAnchor>
  <xdr:twoCellAnchor>
    <xdr:from>
      <xdr:col>1</xdr:col>
      <xdr:colOff>1246533</xdr:colOff>
      <xdr:row>2</xdr:row>
      <xdr:rowOff>198783</xdr:rowOff>
    </xdr:from>
    <xdr:to>
      <xdr:col>1</xdr:col>
      <xdr:colOff>1552989</xdr:colOff>
      <xdr:row>2</xdr:row>
      <xdr:rowOff>1039468</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rot="16200000">
          <a:off x="2884418" y="1145072"/>
          <a:ext cx="840685"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solidFill>
                <a:srgbClr val="BB9753"/>
              </a:solidFill>
              <a:latin typeface="Arial" panose="020B0604020202020204" pitchFamily="34" charset="0"/>
              <a:cs typeface="Arial" panose="020B0604020202020204" pitchFamily="34" charset="0"/>
            </a:rPr>
            <a:t>To</a:t>
          </a:r>
          <a:r>
            <a:rPr lang="en-GB" sz="1050" baseline="0">
              <a:solidFill>
                <a:srgbClr val="BB9753"/>
              </a:solidFill>
              <a:latin typeface="Arial" panose="020B0604020202020204" pitchFamily="34" charset="0"/>
              <a:cs typeface="Arial" panose="020B0604020202020204" pitchFamily="34" charset="0"/>
            </a:rPr>
            <a:t> Index</a:t>
          </a:r>
          <a:endParaRPr lang="en-GB" sz="1050">
            <a:solidFill>
              <a:srgbClr val="BB9753"/>
            </a:solidFill>
            <a:latin typeface="Arial" panose="020B0604020202020204" pitchFamily="34" charset="0"/>
            <a:cs typeface="Arial" panose="020B0604020202020204" pitchFamily="34" charset="0"/>
          </a:endParaRPr>
        </a:p>
      </xdr:txBody>
    </xdr:sp>
    <xdr:clientData/>
  </xdr:twoCellAnchor>
  <xdr:twoCellAnchor editAs="absolute">
    <xdr:from>
      <xdr:col>0</xdr:col>
      <xdr:colOff>8283</xdr:colOff>
      <xdr:row>0</xdr:row>
      <xdr:rowOff>1</xdr:rowOff>
    </xdr:from>
    <xdr:to>
      <xdr:col>0</xdr:col>
      <xdr:colOff>1617807</xdr:colOff>
      <xdr:row>19</xdr:row>
      <xdr:rowOff>161170</xdr:rowOff>
    </xdr:to>
    <xdr:pic>
      <xdr:nvPicPr>
        <xdr:cNvPr id="248" name="Picture 247">
          <a:extLst>
            <a:ext uri="{FF2B5EF4-FFF2-40B4-BE49-F238E27FC236}">
              <a16:creationId xmlns:a16="http://schemas.microsoft.com/office/drawing/2014/main" id="{00000000-0008-0000-0300-0000F8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4608"/>
        </a:xfrm>
        <a:prstGeom prst="rect">
          <a:avLst/>
        </a:prstGeom>
      </xdr:spPr>
    </xdr:pic>
    <xdr:clientData/>
  </xdr:twoCellAnchor>
  <xdr:oneCellAnchor>
    <xdr:from>
      <xdr:col>0</xdr:col>
      <xdr:colOff>1606812</xdr:colOff>
      <xdr:row>35</xdr:row>
      <xdr:rowOff>166133</xdr:rowOff>
    </xdr:from>
    <xdr:ext cx="4000903" cy="405367"/>
    <xdr:sp macro="" textlink="">
      <xdr:nvSpPr>
        <xdr:cNvPr id="249" name="TextBox 248">
          <a:extLst>
            <a:ext uri="{FF2B5EF4-FFF2-40B4-BE49-F238E27FC236}">
              <a16:creationId xmlns:a16="http://schemas.microsoft.com/office/drawing/2014/main" id="{00000000-0008-0000-0300-0000F9000000}"/>
            </a:ext>
          </a:extLst>
        </xdr:cNvPr>
        <xdr:cNvSpPr txBox="1"/>
      </xdr:nvSpPr>
      <xdr:spPr>
        <a:xfrm>
          <a:off x="1606812" y="7993198"/>
          <a:ext cx="4000903"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11</xdr:col>
      <xdr:colOff>260817</xdr:colOff>
      <xdr:row>0</xdr:row>
      <xdr:rowOff>0</xdr:rowOff>
    </xdr:from>
    <xdr:to>
      <xdr:col>13</xdr:col>
      <xdr:colOff>627528</xdr:colOff>
      <xdr:row>18</xdr:row>
      <xdr:rowOff>188258</xdr:rowOff>
    </xdr:to>
    <xdr:pic>
      <xdr:nvPicPr>
        <xdr:cNvPr id="250" name="Picture 249">
          <a:extLst>
            <a:ext uri="{FF2B5EF4-FFF2-40B4-BE49-F238E27FC236}">
              <a16:creationId xmlns:a16="http://schemas.microsoft.com/office/drawing/2014/main" id="{00000000-0008-0000-0300-0000FA000000}"/>
            </a:ext>
          </a:extLst>
        </xdr:cNvPr>
        <xdr:cNvPicPr>
          <a:picLocks noChangeAspect="1"/>
        </xdr:cNvPicPr>
      </xdr:nvPicPr>
      <xdr:blipFill rotWithShape="1">
        <a:blip xmlns:r="http://schemas.openxmlformats.org/officeDocument/2006/relationships" r:embed="rId3" cstate="print"/>
        <a:srcRect t="83569"/>
        <a:stretch/>
      </xdr:blipFill>
      <xdr:spPr>
        <a:xfrm>
          <a:off x="8974511" y="0"/>
          <a:ext cx="1621770" cy="4912658"/>
        </a:xfrm>
        <a:prstGeom prst="rect">
          <a:avLst/>
        </a:prstGeom>
      </xdr:spPr>
    </xdr:pic>
    <xdr:clientData/>
  </xdr:twoCellAnchor>
  <xdr:twoCellAnchor editAs="absolute">
    <xdr:from>
      <xdr:col>11</xdr:col>
      <xdr:colOff>259034</xdr:colOff>
      <xdr:row>0</xdr:row>
      <xdr:rowOff>0</xdr:rowOff>
    </xdr:from>
    <xdr:to>
      <xdr:col>13</xdr:col>
      <xdr:colOff>622851</xdr:colOff>
      <xdr:row>14</xdr:row>
      <xdr:rowOff>128545</xdr:rowOff>
    </xdr:to>
    <xdr:pic>
      <xdr:nvPicPr>
        <xdr:cNvPr id="247" name="Picture 246">
          <a:extLst>
            <a:ext uri="{FF2B5EF4-FFF2-40B4-BE49-F238E27FC236}">
              <a16:creationId xmlns:a16="http://schemas.microsoft.com/office/drawing/2014/main" id="{00000000-0008-0000-0300-0000F7000000}"/>
            </a:ext>
          </a:extLst>
        </xdr:cNvPr>
        <xdr:cNvPicPr>
          <a:picLocks noChangeAspect="1"/>
        </xdr:cNvPicPr>
      </xdr:nvPicPr>
      <xdr:blipFill rotWithShape="1">
        <a:blip xmlns:r="http://schemas.openxmlformats.org/officeDocument/2006/relationships" r:embed="rId3" cstate="print"/>
        <a:srcRect b="24285"/>
        <a:stretch/>
      </xdr:blipFill>
      <xdr:spPr>
        <a:xfrm>
          <a:off x="8960122" y="0"/>
          <a:ext cx="1611592" cy="4329070"/>
        </a:xfrm>
        <a:prstGeom prst="rect">
          <a:avLst/>
        </a:prstGeom>
      </xdr:spPr>
    </xdr:pic>
    <xdr:clientData/>
  </xdr:twoCellAnchor>
  <xdr:twoCellAnchor>
    <xdr:from>
      <xdr:col>10</xdr:col>
      <xdr:colOff>0</xdr:colOff>
      <xdr:row>33</xdr:row>
      <xdr:rowOff>0</xdr:rowOff>
    </xdr:from>
    <xdr:to>
      <xdr:col>11</xdr:col>
      <xdr:colOff>188259</xdr:colOff>
      <xdr:row>34</xdr:row>
      <xdr:rowOff>0</xdr:rowOff>
    </xdr:to>
    <xdr:sp macro="" textlink="">
      <xdr:nvSpPr>
        <xdr:cNvPr id="253" name="TextBox 252">
          <a:hlinkClick xmlns:r="http://schemas.openxmlformats.org/officeDocument/2006/relationships" r:id="rId1"/>
          <a:extLst>
            <a:ext uri="{FF2B5EF4-FFF2-40B4-BE49-F238E27FC236}">
              <a16:creationId xmlns:a16="http://schemas.microsoft.com/office/drawing/2014/main" id="{00000000-0008-0000-0300-0000FD000000}"/>
            </a:ext>
          </a:extLst>
        </xdr:cNvPr>
        <xdr:cNvSpPr txBox="1"/>
      </xdr:nvSpPr>
      <xdr:spPr>
        <a:xfrm>
          <a:off x="8086165" y="7637929"/>
          <a:ext cx="815788" cy="179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0</xdr:row>
      <xdr:rowOff>0</xdr:rowOff>
    </xdr:from>
    <xdr:to>
      <xdr:col>0</xdr:col>
      <xdr:colOff>1617807</xdr:colOff>
      <xdr:row>23</xdr:row>
      <xdr:rowOff>179293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3" cstate="print"/>
        <a:srcRect t="83569"/>
        <a:stretch/>
      </xdr:blipFill>
      <xdr:spPr>
        <a:xfrm>
          <a:off x="8283" y="0"/>
          <a:ext cx="1609524" cy="7100046"/>
        </a:xfrm>
        <a:prstGeom prst="rect">
          <a:avLst/>
        </a:prstGeom>
      </xdr:spPr>
    </xdr:pic>
    <xdr:clientData/>
  </xdr:twoCellAnchor>
  <xdr:twoCellAnchor>
    <xdr:from>
      <xdr:col>10</xdr:col>
      <xdr:colOff>266700</xdr:colOff>
      <xdr:row>0</xdr:row>
      <xdr:rowOff>0</xdr:rowOff>
    </xdr:from>
    <xdr:to>
      <xdr:col>12</xdr:col>
      <xdr:colOff>624839</xdr:colOff>
      <xdr:row>23</xdr:row>
      <xdr:rowOff>179293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rotWithShape="1">
        <a:blip xmlns:r="http://schemas.openxmlformats.org/officeDocument/2006/relationships" r:embed="rId3" cstate="print"/>
        <a:srcRect t="83569"/>
        <a:stretch/>
      </xdr:blipFill>
      <xdr:spPr>
        <a:xfrm>
          <a:off x="8926606" y="0"/>
          <a:ext cx="1613198" cy="7100046"/>
        </a:xfrm>
        <a:prstGeom prst="rect">
          <a:avLst/>
        </a:prstGeom>
      </xdr:spPr>
    </xdr:pic>
    <xdr:clientData/>
  </xdr:twoCellAnchor>
  <xdr:twoCellAnchor editAs="absolute">
    <xdr:from>
      <xdr:col>0</xdr:col>
      <xdr:colOff>8283</xdr:colOff>
      <xdr:row>0</xdr:row>
      <xdr:rowOff>1</xdr:rowOff>
    </xdr:from>
    <xdr:to>
      <xdr:col>0</xdr:col>
      <xdr:colOff>1617807</xdr:colOff>
      <xdr:row>15</xdr:row>
      <xdr:rowOff>180035</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4608"/>
        </a:xfrm>
        <a:prstGeom prst="rect">
          <a:avLst/>
        </a:prstGeom>
      </xdr:spPr>
    </xdr:pic>
    <xdr:clientData/>
  </xdr:twoCellAnchor>
  <xdr:oneCellAnchor>
    <xdr:from>
      <xdr:col>0</xdr:col>
      <xdr:colOff>1615095</xdr:colOff>
      <xdr:row>18</xdr:row>
      <xdr:rowOff>9699</xdr:rowOff>
    </xdr:from>
    <xdr:ext cx="4065921" cy="405367"/>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615095" y="6688405"/>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oneCellAnchor>
    <xdr:from>
      <xdr:col>5</xdr:col>
      <xdr:colOff>139149</xdr:colOff>
      <xdr:row>12</xdr:row>
      <xdr:rowOff>79513</xdr:rowOff>
    </xdr:from>
    <xdr:ext cx="65" cy="125227"/>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5130249" y="404953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absolute">
    <xdr:from>
      <xdr:col>10</xdr:col>
      <xdr:colOff>264996</xdr:colOff>
      <xdr:row>0</xdr:row>
      <xdr:rowOff>0</xdr:rowOff>
    </xdr:from>
    <xdr:to>
      <xdr:col>12</xdr:col>
      <xdr:colOff>624839</xdr:colOff>
      <xdr:row>15</xdr:row>
      <xdr:rowOff>180034</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3" cstate="print"/>
        <a:srcRect b="24285"/>
        <a:stretch/>
      </xdr:blipFill>
      <xdr:spPr>
        <a:xfrm>
          <a:off x="8928936" y="0"/>
          <a:ext cx="1609523" cy="5093141"/>
        </a:xfrm>
        <a:prstGeom prst="rect">
          <a:avLst/>
        </a:prstGeom>
      </xdr:spPr>
    </xdr:pic>
    <xdr:clientData/>
  </xdr:twoCellAnchor>
  <xdr:oneCellAnchor>
    <xdr:from>
      <xdr:col>5</xdr:col>
      <xdr:colOff>139149</xdr:colOff>
      <xdr:row>5</xdr:row>
      <xdr:rowOff>0</xdr:rowOff>
    </xdr:from>
    <xdr:ext cx="65" cy="125227"/>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5482114" y="5646595"/>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xdr:from>
      <xdr:col>9</xdr:col>
      <xdr:colOff>15240</xdr:colOff>
      <xdr:row>15</xdr:row>
      <xdr:rowOff>15240</xdr:rowOff>
    </xdr:from>
    <xdr:to>
      <xdr:col>9</xdr:col>
      <xdr:colOff>784860</xdr:colOff>
      <xdr:row>15</xdr:row>
      <xdr:rowOff>167640</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00000000-0008-0000-0400-00000D000000}"/>
            </a:ext>
          </a:extLst>
        </xdr:cNvPr>
        <xdr:cNvSpPr txBox="1"/>
      </xdr:nvSpPr>
      <xdr:spPr>
        <a:xfrm>
          <a:off x="7818120" y="611886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86673" cy="1019048"/>
        </a:xfrm>
        <a:prstGeom prst="rect">
          <a:avLst/>
        </a:prstGeom>
      </xdr:spPr>
    </xdr:pic>
    <xdr:clientData/>
  </xdr:twoCellAnchor>
  <xdr:twoCellAnchor>
    <xdr:from>
      <xdr:col>6</xdr:col>
      <xdr:colOff>445607</xdr:colOff>
      <xdr:row>17</xdr:row>
      <xdr:rowOff>29773</xdr:rowOff>
    </xdr:from>
    <xdr:to>
      <xdr:col>9</xdr:col>
      <xdr:colOff>520151</xdr:colOff>
      <xdr:row>28</xdr:row>
      <xdr:rowOff>136226</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6206327" y="5719373"/>
          <a:ext cx="3010784" cy="2189253"/>
          <a:chOff x="6046304" y="5759701"/>
          <a:chExt cx="2932044" cy="2201978"/>
        </a:xfrm>
      </xdr:grpSpPr>
      <xdr:grpSp>
        <xdr:nvGrpSpPr>
          <xdr:cNvPr id="8" name="Group 136">
            <a:extLst>
              <a:ext uri="{FF2B5EF4-FFF2-40B4-BE49-F238E27FC236}">
                <a16:creationId xmlns:a16="http://schemas.microsoft.com/office/drawing/2014/main" id="{00000000-0008-0000-0500-000008000000}"/>
              </a:ext>
            </a:extLst>
          </xdr:cNvPr>
          <xdr:cNvGrpSpPr>
            <a:grpSpLocks/>
          </xdr:cNvGrpSpPr>
        </xdr:nvGrpSpPr>
        <xdr:grpSpPr bwMode="auto">
          <a:xfrm>
            <a:off x="6046304" y="5888934"/>
            <a:ext cx="2932044" cy="2072745"/>
            <a:chOff x="131860" y="1504286"/>
            <a:chExt cx="7650895" cy="2828919"/>
          </a:xfrm>
        </xdr:grpSpPr>
        <xdr:sp macro="" textlink="">
          <xdr:nvSpPr>
            <xdr:cNvPr id="10" name="Line 7">
              <a:extLst>
                <a:ext uri="{FF2B5EF4-FFF2-40B4-BE49-F238E27FC236}">
                  <a16:creationId xmlns:a16="http://schemas.microsoft.com/office/drawing/2014/main" id="{00000000-0008-0000-0500-00000A000000}"/>
                </a:ext>
              </a:extLst>
            </xdr:cNvPr>
            <xdr:cNvSpPr>
              <a:spLocks noChangeShapeType="1"/>
            </xdr:cNvSpPr>
          </xdr:nvSpPr>
          <xdr:spPr bwMode="auto">
            <a:xfrm>
              <a:off x="807937" y="4149061"/>
              <a:ext cx="6769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 name="Rectangle 10">
              <a:extLst>
                <a:ext uri="{FF2B5EF4-FFF2-40B4-BE49-F238E27FC236}">
                  <a16:creationId xmlns:a16="http://schemas.microsoft.com/office/drawing/2014/main" id="{00000000-0008-0000-0500-00000B000000}"/>
                </a:ext>
              </a:extLst>
            </xdr:cNvPr>
            <xdr:cNvSpPr>
              <a:spLocks noChangeArrowheads="1"/>
            </xdr:cNvSpPr>
          </xdr:nvSpPr>
          <xdr:spPr bwMode="auto">
            <a:xfrm>
              <a:off x="7480200" y="4196686"/>
              <a:ext cx="302555" cy="13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latin typeface="MS UI Gothic" pitchFamily="34" charset="-128"/>
                  <a:cs typeface="Arial" charset="0"/>
                </a:rPr>
                <a:t>min</a:t>
              </a:r>
              <a:endParaRPr lang="en-US" altLang="en-US" sz="1800">
                <a:solidFill>
                  <a:schemeClr val="tx1"/>
                </a:solidFill>
                <a:cs typeface="Arial" charset="0"/>
              </a:endParaRPr>
            </a:p>
          </xdr:txBody>
        </xdr:sp>
        <xdr:sp macro="" textlink="">
          <xdr:nvSpPr>
            <xdr:cNvPr id="12" name="Line 9">
              <a:extLst>
                <a:ext uri="{FF2B5EF4-FFF2-40B4-BE49-F238E27FC236}">
                  <a16:creationId xmlns:a16="http://schemas.microsoft.com/office/drawing/2014/main" id="{00000000-0008-0000-0500-00000C000000}"/>
                </a:ext>
              </a:extLst>
            </xdr:cNvPr>
            <xdr:cNvSpPr>
              <a:spLocks noChangeShapeType="1"/>
            </xdr:cNvSpPr>
          </xdr:nvSpPr>
          <xdr:spPr bwMode="auto">
            <a:xfrm>
              <a:off x="807937"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3" name="Rectangle 12">
              <a:extLst>
                <a:ext uri="{FF2B5EF4-FFF2-40B4-BE49-F238E27FC236}">
                  <a16:creationId xmlns:a16="http://schemas.microsoft.com/office/drawing/2014/main" id="{00000000-0008-0000-0500-00000D000000}"/>
                </a:ext>
              </a:extLst>
            </xdr:cNvPr>
            <xdr:cNvSpPr>
              <a:spLocks noChangeArrowheads="1"/>
            </xdr:cNvSpPr>
          </xdr:nvSpPr>
          <xdr:spPr bwMode="auto">
            <a:xfrm>
              <a:off x="790475" y="4193511"/>
              <a:ext cx="74613"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a:t>
              </a:r>
              <a:endParaRPr lang="en-US" altLang="en-US" sz="1800">
                <a:solidFill>
                  <a:schemeClr val="tx1"/>
                </a:solidFill>
                <a:cs typeface="Arial" charset="0"/>
              </a:endParaRPr>
            </a:p>
          </xdr:txBody>
        </xdr:sp>
        <xdr:sp macro="" textlink="">
          <xdr:nvSpPr>
            <xdr:cNvPr id="14" name="Line 11">
              <a:extLst>
                <a:ext uri="{FF2B5EF4-FFF2-40B4-BE49-F238E27FC236}">
                  <a16:creationId xmlns:a16="http://schemas.microsoft.com/office/drawing/2014/main" id="{00000000-0008-0000-0500-00000E000000}"/>
                </a:ext>
              </a:extLst>
            </xdr:cNvPr>
            <xdr:cNvSpPr>
              <a:spLocks noChangeShapeType="1"/>
            </xdr:cNvSpPr>
          </xdr:nvSpPr>
          <xdr:spPr bwMode="auto">
            <a:xfrm>
              <a:off x="99685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5" name="Line 12">
              <a:extLst>
                <a:ext uri="{FF2B5EF4-FFF2-40B4-BE49-F238E27FC236}">
                  <a16:creationId xmlns:a16="http://schemas.microsoft.com/office/drawing/2014/main" id="{00000000-0008-0000-0500-00000F000000}"/>
                </a:ext>
              </a:extLst>
            </xdr:cNvPr>
            <xdr:cNvSpPr>
              <a:spLocks noChangeShapeType="1"/>
            </xdr:cNvSpPr>
          </xdr:nvSpPr>
          <xdr:spPr bwMode="auto">
            <a:xfrm>
              <a:off x="118735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6" name="Line 13">
              <a:extLst>
                <a:ext uri="{FF2B5EF4-FFF2-40B4-BE49-F238E27FC236}">
                  <a16:creationId xmlns:a16="http://schemas.microsoft.com/office/drawing/2014/main" id="{00000000-0008-0000-0500-000010000000}"/>
                </a:ext>
              </a:extLst>
            </xdr:cNvPr>
            <xdr:cNvSpPr>
              <a:spLocks noChangeShapeType="1"/>
            </xdr:cNvSpPr>
          </xdr:nvSpPr>
          <xdr:spPr bwMode="auto">
            <a:xfrm>
              <a:off x="137785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7" name="Line 14">
              <a:extLst>
                <a:ext uri="{FF2B5EF4-FFF2-40B4-BE49-F238E27FC236}">
                  <a16:creationId xmlns:a16="http://schemas.microsoft.com/office/drawing/2014/main" id="{00000000-0008-0000-0500-000011000000}"/>
                </a:ext>
              </a:extLst>
            </xdr:cNvPr>
            <xdr:cNvSpPr>
              <a:spLocks noChangeShapeType="1"/>
            </xdr:cNvSpPr>
          </xdr:nvSpPr>
          <xdr:spPr bwMode="auto">
            <a:xfrm>
              <a:off x="156676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8" name="Line 15">
              <a:extLst>
                <a:ext uri="{FF2B5EF4-FFF2-40B4-BE49-F238E27FC236}">
                  <a16:creationId xmlns:a16="http://schemas.microsoft.com/office/drawing/2014/main" id="{00000000-0008-0000-0500-000012000000}"/>
                </a:ext>
              </a:extLst>
            </xdr:cNvPr>
            <xdr:cNvSpPr>
              <a:spLocks noChangeShapeType="1"/>
            </xdr:cNvSpPr>
          </xdr:nvSpPr>
          <xdr:spPr bwMode="auto">
            <a:xfrm>
              <a:off x="1757262"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9" name="Rectangle 18">
              <a:extLst>
                <a:ext uri="{FF2B5EF4-FFF2-40B4-BE49-F238E27FC236}">
                  <a16:creationId xmlns:a16="http://schemas.microsoft.com/office/drawing/2014/main" id="{00000000-0008-0000-0500-000013000000}"/>
                </a:ext>
              </a:extLst>
            </xdr:cNvPr>
            <xdr:cNvSpPr>
              <a:spLocks noChangeArrowheads="1"/>
            </xdr:cNvSpPr>
          </xdr:nvSpPr>
          <xdr:spPr bwMode="auto">
            <a:xfrm>
              <a:off x="1709635" y="4193510"/>
              <a:ext cx="367365"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0.1</a:t>
              </a:r>
              <a:endParaRPr lang="en-US" altLang="en-US" sz="1800">
                <a:solidFill>
                  <a:schemeClr val="tx1"/>
                </a:solidFill>
                <a:cs typeface="Arial" charset="0"/>
              </a:endParaRPr>
            </a:p>
          </xdr:txBody>
        </xdr:sp>
        <xdr:sp macro="" textlink="">
          <xdr:nvSpPr>
            <xdr:cNvPr id="20" name="Line 17">
              <a:extLst>
                <a:ext uri="{FF2B5EF4-FFF2-40B4-BE49-F238E27FC236}">
                  <a16:creationId xmlns:a16="http://schemas.microsoft.com/office/drawing/2014/main" id="{00000000-0008-0000-0500-000014000000}"/>
                </a:ext>
              </a:extLst>
            </xdr:cNvPr>
            <xdr:cNvSpPr>
              <a:spLocks noChangeShapeType="1"/>
            </xdr:cNvSpPr>
          </xdr:nvSpPr>
          <xdr:spPr bwMode="auto">
            <a:xfrm>
              <a:off x="194776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1" name="Line 18">
              <a:extLst>
                <a:ext uri="{FF2B5EF4-FFF2-40B4-BE49-F238E27FC236}">
                  <a16:creationId xmlns:a16="http://schemas.microsoft.com/office/drawing/2014/main" id="{00000000-0008-0000-0500-000015000000}"/>
                </a:ext>
              </a:extLst>
            </xdr:cNvPr>
            <xdr:cNvSpPr>
              <a:spLocks noChangeShapeType="1"/>
            </xdr:cNvSpPr>
          </xdr:nvSpPr>
          <xdr:spPr bwMode="auto">
            <a:xfrm>
              <a:off x="213667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2" name="Line 19">
              <a:extLst>
                <a:ext uri="{FF2B5EF4-FFF2-40B4-BE49-F238E27FC236}">
                  <a16:creationId xmlns:a16="http://schemas.microsoft.com/office/drawing/2014/main" id="{00000000-0008-0000-0500-000016000000}"/>
                </a:ext>
              </a:extLst>
            </xdr:cNvPr>
            <xdr:cNvSpPr>
              <a:spLocks noChangeShapeType="1"/>
            </xdr:cNvSpPr>
          </xdr:nvSpPr>
          <xdr:spPr bwMode="auto">
            <a:xfrm>
              <a:off x="232558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3" name="Line 20">
              <a:extLst>
                <a:ext uri="{FF2B5EF4-FFF2-40B4-BE49-F238E27FC236}">
                  <a16:creationId xmlns:a16="http://schemas.microsoft.com/office/drawing/2014/main" id="{00000000-0008-0000-0500-000017000000}"/>
                </a:ext>
              </a:extLst>
            </xdr:cNvPr>
            <xdr:cNvSpPr>
              <a:spLocks noChangeShapeType="1"/>
            </xdr:cNvSpPr>
          </xdr:nvSpPr>
          <xdr:spPr bwMode="auto">
            <a:xfrm>
              <a:off x="251608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4" name="Line 21">
              <a:extLst>
                <a:ext uri="{FF2B5EF4-FFF2-40B4-BE49-F238E27FC236}">
                  <a16:creationId xmlns:a16="http://schemas.microsoft.com/office/drawing/2014/main" id="{00000000-0008-0000-0500-000018000000}"/>
                </a:ext>
              </a:extLst>
            </xdr:cNvPr>
            <xdr:cNvSpPr>
              <a:spLocks noChangeShapeType="1"/>
            </xdr:cNvSpPr>
          </xdr:nvSpPr>
          <xdr:spPr bwMode="auto">
            <a:xfrm>
              <a:off x="2706587"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5" name="Rectangle 24">
              <a:extLst>
                <a:ext uri="{FF2B5EF4-FFF2-40B4-BE49-F238E27FC236}">
                  <a16:creationId xmlns:a16="http://schemas.microsoft.com/office/drawing/2014/main" id="{00000000-0008-0000-0500-000019000000}"/>
                </a:ext>
              </a:extLst>
            </xdr:cNvPr>
            <xdr:cNvSpPr>
              <a:spLocks noChangeArrowheads="1"/>
            </xdr:cNvSpPr>
          </xdr:nvSpPr>
          <xdr:spPr bwMode="auto">
            <a:xfrm>
              <a:off x="2658958" y="4193512"/>
              <a:ext cx="347388"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0.2</a:t>
              </a:r>
              <a:endParaRPr lang="en-US" altLang="en-US" sz="1800">
                <a:solidFill>
                  <a:schemeClr val="tx1"/>
                </a:solidFill>
                <a:cs typeface="Arial" charset="0"/>
              </a:endParaRPr>
            </a:p>
          </xdr:txBody>
        </xdr:sp>
        <xdr:sp macro="" textlink="">
          <xdr:nvSpPr>
            <xdr:cNvPr id="26" name="Line 23">
              <a:extLst>
                <a:ext uri="{FF2B5EF4-FFF2-40B4-BE49-F238E27FC236}">
                  <a16:creationId xmlns:a16="http://schemas.microsoft.com/office/drawing/2014/main" id="{00000000-0008-0000-0500-00001A000000}"/>
                </a:ext>
              </a:extLst>
            </xdr:cNvPr>
            <xdr:cNvSpPr>
              <a:spLocks noChangeShapeType="1"/>
            </xdr:cNvSpPr>
          </xdr:nvSpPr>
          <xdr:spPr bwMode="auto">
            <a:xfrm>
              <a:off x="28955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7" name="Line 24">
              <a:extLst>
                <a:ext uri="{FF2B5EF4-FFF2-40B4-BE49-F238E27FC236}">
                  <a16:creationId xmlns:a16="http://schemas.microsoft.com/office/drawing/2014/main" id="{00000000-0008-0000-0500-00001B000000}"/>
                </a:ext>
              </a:extLst>
            </xdr:cNvPr>
            <xdr:cNvSpPr>
              <a:spLocks noChangeShapeType="1"/>
            </xdr:cNvSpPr>
          </xdr:nvSpPr>
          <xdr:spPr bwMode="auto">
            <a:xfrm>
              <a:off x="30860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8" name="Line 25">
              <a:extLst>
                <a:ext uri="{FF2B5EF4-FFF2-40B4-BE49-F238E27FC236}">
                  <a16:creationId xmlns:a16="http://schemas.microsoft.com/office/drawing/2014/main" id="{00000000-0008-0000-0500-00001C000000}"/>
                </a:ext>
              </a:extLst>
            </xdr:cNvPr>
            <xdr:cNvSpPr>
              <a:spLocks noChangeShapeType="1"/>
            </xdr:cNvSpPr>
          </xdr:nvSpPr>
          <xdr:spPr bwMode="auto">
            <a:xfrm>
              <a:off x="32765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29" name="Line 26">
              <a:extLst>
                <a:ext uri="{FF2B5EF4-FFF2-40B4-BE49-F238E27FC236}">
                  <a16:creationId xmlns:a16="http://schemas.microsoft.com/office/drawing/2014/main" id="{00000000-0008-0000-0500-00001D000000}"/>
                </a:ext>
              </a:extLst>
            </xdr:cNvPr>
            <xdr:cNvSpPr>
              <a:spLocks noChangeShapeType="1"/>
            </xdr:cNvSpPr>
          </xdr:nvSpPr>
          <xdr:spPr bwMode="auto">
            <a:xfrm>
              <a:off x="346541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0" name="Line 27">
              <a:extLst>
                <a:ext uri="{FF2B5EF4-FFF2-40B4-BE49-F238E27FC236}">
                  <a16:creationId xmlns:a16="http://schemas.microsoft.com/office/drawing/2014/main" id="{00000000-0008-0000-0500-00001E000000}"/>
                </a:ext>
              </a:extLst>
            </xdr:cNvPr>
            <xdr:cNvSpPr>
              <a:spLocks noChangeShapeType="1"/>
            </xdr:cNvSpPr>
          </xdr:nvSpPr>
          <xdr:spPr bwMode="auto">
            <a:xfrm>
              <a:off x="3654325"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1" name="Rectangle 30">
              <a:extLst>
                <a:ext uri="{FF2B5EF4-FFF2-40B4-BE49-F238E27FC236}">
                  <a16:creationId xmlns:a16="http://schemas.microsoft.com/office/drawing/2014/main" id="{00000000-0008-0000-0500-00001F000000}"/>
                </a:ext>
              </a:extLst>
            </xdr:cNvPr>
            <xdr:cNvSpPr>
              <a:spLocks noChangeArrowheads="1"/>
            </xdr:cNvSpPr>
          </xdr:nvSpPr>
          <xdr:spPr bwMode="auto">
            <a:xfrm>
              <a:off x="3608284" y="4193510"/>
              <a:ext cx="262572"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0.3</a:t>
              </a:r>
              <a:endParaRPr lang="en-US" altLang="en-US" sz="1800">
                <a:solidFill>
                  <a:schemeClr val="tx1"/>
                </a:solidFill>
                <a:cs typeface="Arial" charset="0"/>
              </a:endParaRPr>
            </a:p>
          </xdr:txBody>
        </xdr:sp>
        <xdr:sp macro="" textlink="">
          <xdr:nvSpPr>
            <xdr:cNvPr id="32" name="Line 29">
              <a:extLst>
                <a:ext uri="{FF2B5EF4-FFF2-40B4-BE49-F238E27FC236}">
                  <a16:creationId xmlns:a16="http://schemas.microsoft.com/office/drawing/2014/main" id="{00000000-0008-0000-0500-000020000000}"/>
                </a:ext>
              </a:extLst>
            </xdr:cNvPr>
            <xdr:cNvSpPr>
              <a:spLocks noChangeShapeType="1"/>
            </xdr:cNvSpPr>
          </xdr:nvSpPr>
          <xdr:spPr bwMode="auto">
            <a:xfrm>
              <a:off x="384482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3" name="Line 30">
              <a:extLst>
                <a:ext uri="{FF2B5EF4-FFF2-40B4-BE49-F238E27FC236}">
                  <a16:creationId xmlns:a16="http://schemas.microsoft.com/office/drawing/2014/main" id="{00000000-0008-0000-0500-000021000000}"/>
                </a:ext>
              </a:extLst>
            </xdr:cNvPr>
            <xdr:cNvSpPr>
              <a:spLocks noChangeShapeType="1"/>
            </xdr:cNvSpPr>
          </xdr:nvSpPr>
          <xdr:spPr bwMode="auto">
            <a:xfrm>
              <a:off x="403532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4" name="Line 31">
              <a:extLst>
                <a:ext uri="{FF2B5EF4-FFF2-40B4-BE49-F238E27FC236}">
                  <a16:creationId xmlns:a16="http://schemas.microsoft.com/office/drawing/2014/main" id="{00000000-0008-0000-0500-000022000000}"/>
                </a:ext>
              </a:extLst>
            </xdr:cNvPr>
            <xdr:cNvSpPr>
              <a:spLocks noChangeShapeType="1"/>
            </xdr:cNvSpPr>
          </xdr:nvSpPr>
          <xdr:spPr bwMode="auto">
            <a:xfrm>
              <a:off x="422582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5" name="Line 32">
              <a:extLst>
                <a:ext uri="{FF2B5EF4-FFF2-40B4-BE49-F238E27FC236}">
                  <a16:creationId xmlns:a16="http://schemas.microsoft.com/office/drawing/2014/main" id="{00000000-0008-0000-0500-000023000000}"/>
                </a:ext>
              </a:extLst>
            </xdr:cNvPr>
            <xdr:cNvSpPr>
              <a:spLocks noChangeShapeType="1"/>
            </xdr:cNvSpPr>
          </xdr:nvSpPr>
          <xdr:spPr bwMode="auto">
            <a:xfrm>
              <a:off x="441473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6" name="Line 33">
              <a:extLst>
                <a:ext uri="{FF2B5EF4-FFF2-40B4-BE49-F238E27FC236}">
                  <a16:creationId xmlns:a16="http://schemas.microsoft.com/office/drawing/2014/main" id="{00000000-0008-0000-0500-000024000000}"/>
                </a:ext>
              </a:extLst>
            </xdr:cNvPr>
            <xdr:cNvSpPr>
              <a:spLocks noChangeShapeType="1"/>
            </xdr:cNvSpPr>
          </xdr:nvSpPr>
          <xdr:spPr bwMode="auto">
            <a:xfrm>
              <a:off x="4605237"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7" name="Rectangle 36">
              <a:extLst>
                <a:ext uri="{FF2B5EF4-FFF2-40B4-BE49-F238E27FC236}">
                  <a16:creationId xmlns:a16="http://schemas.microsoft.com/office/drawing/2014/main" id="{00000000-0008-0000-0500-000025000000}"/>
                </a:ext>
              </a:extLst>
            </xdr:cNvPr>
            <xdr:cNvSpPr>
              <a:spLocks noChangeArrowheads="1"/>
            </xdr:cNvSpPr>
          </xdr:nvSpPr>
          <xdr:spPr bwMode="auto">
            <a:xfrm>
              <a:off x="4557610" y="4193510"/>
              <a:ext cx="285816"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0.4</a:t>
              </a:r>
              <a:endParaRPr lang="en-US" altLang="en-US" sz="1800">
                <a:solidFill>
                  <a:schemeClr val="tx1"/>
                </a:solidFill>
                <a:cs typeface="Arial" charset="0"/>
              </a:endParaRPr>
            </a:p>
          </xdr:txBody>
        </xdr:sp>
        <xdr:sp macro="" textlink="">
          <xdr:nvSpPr>
            <xdr:cNvPr id="38" name="Line 35">
              <a:extLst>
                <a:ext uri="{FF2B5EF4-FFF2-40B4-BE49-F238E27FC236}">
                  <a16:creationId xmlns:a16="http://schemas.microsoft.com/office/drawing/2014/main" id="{00000000-0008-0000-0500-000026000000}"/>
                </a:ext>
              </a:extLst>
            </xdr:cNvPr>
            <xdr:cNvSpPr>
              <a:spLocks noChangeShapeType="1"/>
            </xdr:cNvSpPr>
          </xdr:nvSpPr>
          <xdr:spPr bwMode="auto">
            <a:xfrm>
              <a:off x="479573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39" name="Line 36">
              <a:extLst>
                <a:ext uri="{FF2B5EF4-FFF2-40B4-BE49-F238E27FC236}">
                  <a16:creationId xmlns:a16="http://schemas.microsoft.com/office/drawing/2014/main" id="{00000000-0008-0000-0500-000027000000}"/>
                </a:ext>
              </a:extLst>
            </xdr:cNvPr>
            <xdr:cNvSpPr>
              <a:spLocks noChangeShapeType="1"/>
            </xdr:cNvSpPr>
          </xdr:nvSpPr>
          <xdr:spPr bwMode="auto">
            <a:xfrm>
              <a:off x="498465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0" name="Line 37">
              <a:extLst>
                <a:ext uri="{FF2B5EF4-FFF2-40B4-BE49-F238E27FC236}">
                  <a16:creationId xmlns:a16="http://schemas.microsoft.com/office/drawing/2014/main" id="{00000000-0008-0000-0500-000028000000}"/>
                </a:ext>
              </a:extLst>
            </xdr:cNvPr>
            <xdr:cNvSpPr>
              <a:spLocks noChangeShapeType="1"/>
            </xdr:cNvSpPr>
          </xdr:nvSpPr>
          <xdr:spPr bwMode="auto">
            <a:xfrm>
              <a:off x="517356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1" name="Line 38">
              <a:extLst>
                <a:ext uri="{FF2B5EF4-FFF2-40B4-BE49-F238E27FC236}">
                  <a16:creationId xmlns:a16="http://schemas.microsoft.com/office/drawing/2014/main" id="{00000000-0008-0000-0500-000029000000}"/>
                </a:ext>
              </a:extLst>
            </xdr:cNvPr>
            <xdr:cNvSpPr>
              <a:spLocks noChangeShapeType="1"/>
            </xdr:cNvSpPr>
          </xdr:nvSpPr>
          <xdr:spPr bwMode="auto">
            <a:xfrm>
              <a:off x="536406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2" name="Line 39">
              <a:extLst>
                <a:ext uri="{FF2B5EF4-FFF2-40B4-BE49-F238E27FC236}">
                  <a16:creationId xmlns:a16="http://schemas.microsoft.com/office/drawing/2014/main" id="{00000000-0008-0000-0500-00002A000000}"/>
                </a:ext>
              </a:extLst>
            </xdr:cNvPr>
            <xdr:cNvSpPr>
              <a:spLocks noChangeShapeType="1"/>
            </xdr:cNvSpPr>
          </xdr:nvSpPr>
          <xdr:spPr bwMode="auto">
            <a:xfrm>
              <a:off x="5554562"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3" name="Rectangle 42">
              <a:extLst>
                <a:ext uri="{FF2B5EF4-FFF2-40B4-BE49-F238E27FC236}">
                  <a16:creationId xmlns:a16="http://schemas.microsoft.com/office/drawing/2014/main" id="{00000000-0008-0000-0500-00002B000000}"/>
                </a:ext>
              </a:extLst>
            </xdr:cNvPr>
            <xdr:cNvSpPr>
              <a:spLocks noChangeArrowheads="1"/>
            </xdr:cNvSpPr>
          </xdr:nvSpPr>
          <xdr:spPr bwMode="auto">
            <a:xfrm>
              <a:off x="5506935" y="4193510"/>
              <a:ext cx="309061"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0.5</a:t>
              </a:r>
              <a:endParaRPr lang="en-US" altLang="en-US" sz="1800">
                <a:solidFill>
                  <a:schemeClr val="tx1"/>
                </a:solidFill>
                <a:cs typeface="Arial" charset="0"/>
              </a:endParaRPr>
            </a:p>
          </xdr:txBody>
        </xdr:sp>
        <xdr:sp macro="" textlink="">
          <xdr:nvSpPr>
            <xdr:cNvPr id="44" name="Line 41">
              <a:extLst>
                <a:ext uri="{FF2B5EF4-FFF2-40B4-BE49-F238E27FC236}">
                  <a16:creationId xmlns:a16="http://schemas.microsoft.com/office/drawing/2014/main" id="{00000000-0008-0000-0500-00002C000000}"/>
                </a:ext>
              </a:extLst>
            </xdr:cNvPr>
            <xdr:cNvSpPr>
              <a:spLocks noChangeShapeType="1"/>
            </xdr:cNvSpPr>
          </xdr:nvSpPr>
          <xdr:spPr bwMode="auto">
            <a:xfrm>
              <a:off x="574347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5" name="Line 42">
              <a:extLst>
                <a:ext uri="{FF2B5EF4-FFF2-40B4-BE49-F238E27FC236}">
                  <a16:creationId xmlns:a16="http://schemas.microsoft.com/office/drawing/2014/main" id="{00000000-0008-0000-0500-00002D000000}"/>
                </a:ext>
              </a:extLst>
            </xdr:cNvPr>
            <xdr:cNvSpPr>
              <a:spLocks noChangeShapeType="1"/>
            </xdr:cNvSpPr>
          </xdr:nvSpPr>
          <xdr:spPr bwMode="auto">
            <a:xfrm>
              <a:off x="593397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6" name="Line 43">
              <a:extLst>
                <a:ext uri="{FF2B5EF4-FFF2-40B4-BE49-F238E27FC236}">
                  <a16:creationId xmlns:a16="http://schemas.microsoft.com/office/drawing/2014/main" id="{00000000-0008-0000-0500-00002E000000}"/>
                </a:ext>
              </a:extLst>
            </xdr:cNvPr>
            <xdr:cNvSpPr>
              <a:spLocks noChangeShapeType="1"/>
            </xdr:cNvSpPr>
          </xdr:nvSpPr>
          <xdr:spPr bwMode="auto">
            <a:xfrm>
              <a:off x="6124475"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7" name="Line 44">
              <a:extLst>
                <a:ext uri="{FF2B5EF4-FFF2-40B4-BE49-F238E27FC236}">
                  <a16:creationId xmlns:a16="http://schemas.microsoft.com/office/drawing/2014/main" id="{00000000-0008-0000-0500-00002F000000}"/>
                </a:ext>
              </a:extLst>
            </xdr:cNvPr>
            <xdr:cNvSpPr>
              <a:spLocks noChangeShapeType="1"/>
            </xdr:cNvSpPr>
          </xdr:nvSpPr>
          <xdr:spPr bwMode="auto">
            <a:xfrm>
              <a:off x="6313387"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8" name="Line 45">
              <a:extLst>
                <a:ext uri="{FF2B5EF4-FFF2-40B4-BE49-F238E27FC236}">
                  <a16:creationId xmlns:a16="http://schemas.microsoft.com/office/drawing/2014/main" id="{00000000-0008-0000-0500-000030000000}"/>
                </a:ext>
              </a:extLst>
            </xdr:cNvPr>
            <xdr:cNvSpPr>
              <a:spLocks noChangeShapeType="1"/>
            </xdr:cNvSpPr>
          </xdr:nvSpPr>
          <xdr:spPr bwMode="auto">
            <a:xfrm>
              <a:off x="6502300"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49" name="Rectangle 48">
              <a:extLst>
                <a:ext uri="{FF2B5EF4-FFF2-40B4-BE49-F238E27FC236}">
                  <a16:creationId xmlns:a16="http://schemas.microsoft.com/office/drawing/2014/main" id="{00000000-0008-0000-0500-000031000000}"/>
                </a:ext>
              </a:extLst>
            </xdr:cNvPr>
            <xdr:cNvSpPr>
              <a:spLocks noChangeArrowheads="1"/>
            </xdr:cNvSpPr>
          </xdr:nvSpPr>
          <xdr:spPr bwMode="auto">
            <a:xfrm>
              <a:off x="6456261" y="4193510"/>
              <a:ext cx="289086"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0.6</a:t>
              </a:r>
              <a:endParaRPr lang="en-US" altLang="en-US" sz="1800">
                <a:solidFill>
                  <a:schemeClr val="tx1"/>
                </a:solidFill>
                <a:cs typeface="Arial" charset="0"/>
              </a:endParaRPr>
            </a:p>
          </xdr:txBody>
        </xdr:sp>
        <xdr:sp macro="" textlink="">
          <xdr:nvSpPr>
            <xdr:cNvPr id="50" name="Line 47">
              <a:extLst>
                <a:ext uri="{FF2B5EF4-FFF2-40B4-BE49-F238E27FC236}">
                  <a16:creationId xmlns:a16="http://schemas.microsoft.com/office/drawing/2014/main" id="{00000000-0008-0000-0500-000032000000}"/>
                </a:ext>
              </a:extLst>
            </xdr:cNvPr>
            <xdr:cNvSpPr>
              <a:spLocks noChangeShapeType="1"/>
            </xdr:cNvSpPr>
          </xdr:nvSpPr>
          <xdr:spPr bwMode="auto">
            <a:xfrm>
              <a:off x="66928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1" name="Line 48">
              <a:extLst>
                <a:ext uri="{FF2B5EF4-FFF2-40B4-BE49-F238E27FC236}">
                  <a16:creationId xmlns:a16="http://schemas.microsoft.com/office/drawing/2014/main" id="{00000000-0008-0000-0500-000033000000}"/>
                </a:ext>
              </a:extLst>
            </xdr:cNvPr>
            <xdr:cNvSpPr>
              <a:spLocks noChangeShapeType="1"/>
            </xdr:cNvSpPr>
          </xdr:nvSpPr>
          <xdr:spPr bwMode="auto">
            <a:xfrm>
              <a:off x="68833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2" name="Line 49">
              <a:extLst>
                <a:ext uri="{FF2B5EF4-FFF2-40B4-BE49-F238E27FC236}">
                  <a16:creationId xmlns:a16="http://schemas.microsoft.com/office/drawing/2014/main" id="{00000000-0008-0000-0500-000034000000}"/>
                </a:ext>
              </a:extLst>
            </xdr:cNvPr>
            <xdr:cNvSpPr>
              <a:spLocks noChangeShapeType="1"/>
            </xdr:cNvSpPr>
          </xdr:nvSpPr>
          <xdr:spPr bwMode="auto">
            <a:xfrm>
              <a:off x="7073800"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3" name="Line 50">
              <a:extLst>
                <a:ext uri="{FF2B5EF4-FFF2-40B4-BE49-F238E27FC236}">
                  <a16:creationId xmlns:a16="http://schemas.microsoft.com/office/drawing/2014/main" id="{00000000-0008-0000-0500-000035000000}"/>
                </a:ext>
              </a:extLst>
            </xdr:cNvPr>
            <xdr:cNvSpPr>
              <a:spLocks noChangeShapeType="1"/>
            </xdr:cNvSpPr>
          </xdr:nvSpPr>
          <xdr:spPr bwMode="auto">
            <a:xfrm>
              <a:off x="7262712" y="4149061"/>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4" name="Line 51">
              <a:extLst>
                <a:ext uri="{FF2B5EF4-FFF2-40B4-BE49-F238E27FC236}">
                  <a16:creationId xmlns:a16="http://schemas.microsoft.com/office/drawing/2014/main" id="{00000000-0008-0000-0500-000036000000}"/>
                </a:ext>
              </a:extLst>
            </xdr:cNvPr>
            <xdr:cNvSpPr>
              <a:spLocks noChangeShapeType="1"/>
            </xdr:cNvSpPr>
          </xdr:nvSpPr>
          <xdr:spPr bwMode="auto">
            <a:xfrm>
              <a:off x="7453212" y="4149061"/>
              <a:ext cx="0" cy="444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5" name="Line 52">
              <a:extLst>
                <a:ext uri="{FF2B5EF4-FFF2-40B4-BE49-F238E27FC236}">
                  <a16:creationId xmlns:a16="http://schemas.microsoft.com/office/drawing/2014/main" id="{00000000-0008-0000-0500-000037000000}"/>
                </a:ext>
              </a:extLst>
            </xdr:cNvPr>
            <xdr:cNvSpPr>
              <a:spLocks noChangeShapeType="1"/>
            </xdr:cNvSpPr>
          </xdr:nvSpPr>
          <xdr:spPr bwMode="auto">
            <a:xfrm flipV="1">
              <a:off x="807937" y="1504286"/>
              <a:ext cx="0" cy="264477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6" name="Rectangle 55">
              <a:extLst>
                <a:ext uri="{FF2B5EF4-FFF2-40B4-BE49-F238E27FC236}">
                  <a16:creationId xmlns:a16="http://schemas.microsoft.com/office/drawing/2014/main" id="{00000000-0008-0000-0500-000038000000}"/>
                </a:ext>
              </a:extLst>
            </xdr:cNvPr>
            <xdr:cNvSpPr>
              <a:spLocks noChangeArrowheads="1"/>
            </xdr:cNvSpPr>
          </xdr:nvSpPr>
          <xdr:spPr bwMode="auto">
            <a:xfrm>
              <a:off x="131860" y="1504286"/>
              <a:ext cx="517438" cy="13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latin typeface="MS UI Gothic" pitchFamily="34" charset="-128"/>
                  <a:cs typeface="Arial" charset="0"/>
                </a:rPr>
                <a:t>mAU</a:t>
              </a:r>
              <a:endParaRPr lang="en-US" altLang="en-US" sz="1800">
                <a:solidFill>
                  <a:schemeClr val="tx1"/>
                </a:solidFill>
                <a:cs typeface="Arial" charset="0"/>
              </a:endParaRPr>
            </a:p>
          </xdr:txBody>
        </xdr:sp>
        <xdr:sp macro="" textlink="">
          <xdr:nvSpPr>
            <xdr:cNvPr id="57" name="Line 54">
              <a:extLst>
                <a:ext uri="{FF2B5EF4-FFF2-40B4-BE49-F238E27FC236}">
                  <a16:creationId xmlns:a16="http://schemas.microsoft.com/office/drawing/2014/main" id="{00000000-0008-0000-0500-000039000000}"/>
                </a:ext>
              </a:extLst>
            </xdr:cNvPr>
            <xdr:cNvSpPr>
              <a:spLocks noChangeShapeType="1"/>
            </xdr:cNvSpPr>
          </xdr:nvSpPr>
          <xdr:spPr bwMode="auto">
            <a:xfrm flipH="1">
              <a:off x="790475" y="4106199"/>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8" name="Line 55">
              <a:extLst>
                <a:ext uri="{FF2B5EF4-FFF2-40B4-BE49-F238E27FC236}">
                  <a16:creationId xmlns:a16="http://schemas.microsoft.com/office/drawing/2014/main" id="{00000000-0008-0000-0500-00003A000000}"/>
                </a:ext>
              </a:extLst>
            </xdr:cNvPr>
            <xdr:cNvSpPr>
              <a:spLocks noChangeShapeType="1"/>
            </xdr:cNvSpPr>
          </xdr:nvSpPr>
          <xdr:spPr bwMode="auto">
            <a:xfrm flipH="1">
              <a:off x="769837" y="4017299"/>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59" name="Rectangle 58">
              <a:extLst>
                <a:ext uri="{FF2B5EF4-FFF2-40B4-BE49-F238E27FC236}">
                  <a16:creationId xmlns:a16="http://schemas.microsoft.com/office/drawing/2014/main" id="{00000000-0008-0000-0500-00003B000000}"/>
                </a:ext>
              </a:extLst>
            </xdr:cNvPr>
            <xdr:cNvSpPr>
              <a:spLocks noChangeArrowheads="1"/>
            </xdr:cNvSpPr>
          </xdr:nvSpPr>
          <xdr:spPr bwMode="auto">
            <a:xfrm>
              <a:off x="565163" y="3971261"/>
              <a:ext cx="74613" cy="123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0</a:t>
              </a:r>
              <a:endParaRPr lang="en-US" altLang="en-US" sz="1800">
                <a:solidFill>
                  <a:schemeClr val="tx1"/>
                </a:solidFill>
                <a:cs typeface="Arial" charset="0"/>
              </a:endParaRPr>
            </a:p>
          </xdr:txBody>
        </xdr:sp>
        <xdr:sp macro="" textlink="">
          <xdr:nvSpPr>
            <xdr:cNvPr id="60" name="Line 57">
              <a:extLst>
                <a:ext uri="{FF2B5EF4-FFF2-40B4-BE49-F238E27FC236}">
                  <a16:creationId xmlns:a16="http://schemas.microsoft.com/office/drawing/2014/main" id="{00000000-0008-0000-0500-00003C000000}"/>
                </a:ext>
              </a:extLst>
            </xdr:cNvPr>
            <xdr:cNvSpPr>
              <a:spLocks noChangeShapeType="1"/>
            </xdr:cNvSpPr>
          </xdr:nvSpPr>
          <xdr:spPr bwMode="auto">
            <a:xfrm flipH="1">
              <a:off x="790475" y="3928399"/>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1" name="Line 58">
              <a:extLst>
                <a:ext uri="{FF2B5EF4-FFF2-40B4-BE49-F238E27FC236}">
                  <a16:creationId xmlns:a16="http://schemas.microsoft.com/office/drawing/2014/main" id="{00000000-0008-0000-0500-00003D000000}"/>
                </a:ext>
              </a:extLst>
            </xdr:cNvPr>
            <xdr:cNvSpPr>
              <a:spLocks noChangeShapeType="1"/>
            </xdr:cNvSpPr>
          </xdr:nvSpPr>
          <xdr:spPr bwMode="auto">
            <a:xfrm flipH="1">
              <a:off x="790475" y="3839499"/>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2" name="Line 59">
              <a:extLst>
                <a:ext uri="{FF2B5EF4-FFF2-40B4-BE49-F238E27FC236}">
                  <a16:creationId xmlns:a16="http://schemas.microsoft.com/office/drawing/2014/main" id="{00000000-0008-0000-0500-00003E000000}"/>
                </a:ext>
              </a:extLst>
            </xdr:cNvPr>
            <xdr:cNvSpPr>
              <a:spLocks noChangeShapeType="1"/>
            </xdr:cNvSpPr>
          </xdr:nvSpPr>
          <xdr:spPr bwMode="auto">
            <a:xfrm flipH="1">
              <a:off x="790475" y="3750599"/>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3" name="Line 60">
              <a:extLst>
                <a:ext uri="{FF2B5EF4-FFF2-40B4-BE49-F238E27FC236}">
                  <a16:creationId xmlns:a16="http://schemas.microsoft.com/office/drawing/2014/main" id="{00000000-0008-0000-0500-00003F000000}"/>
                </a:ext>
              </a:extLst>
            </xdr:cNvPr>
            <xdr:cNvSpPr>
              <a:spLocks noChangeShapeType="1"/>
            </xdr:cNvSpPr>
          </xdr:nvSpPr>
          <xdr:spPr bwMode="auto">
            <a:xfrm flipH="1">
              <a:off x="769837" y="3663286"/>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4" name="Rectangle 63">
              <a:extLst>
                <a:ext uri="{FF2B5EF4-FFF2-40B4-BE49-F238E27FC236}">
                  <a16:creationId xmlns:a16="http://schemas.microsoft.com/office/drawing/2014/main" id="{00000000-0008-0000-0500-000040000000}"/>
                </a:ext>
              </a:extLst>
            </xdr:cNvPr>
            <xdr:cNvSpPr>
              <a:spLocks noChangeArrowheads="1"/>
            </xdr:cNvSpPr>
          </xdr:nvSpPr>
          <xdr:spPr bwMode="auto">
            <a:xfrm>
              <a:off x="528652" y="3617250"/>
              <a:ext cx="273202"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20</a:t>
              </a:r>
              <a:endParaRPr lang="en-US" altLang="en-US" sz="1800">
                <a:solidFill>
                  <a:schemeClr val="tx1"/>
                </a:solidFill>
                <a:cs typeface="Arial" charset="0"/>
              </a:endParaRPr>
            </a:p>
          </xdr:txBody>
        </xdr:sp>
        <xdr:sp macro="" textlink="">
          <xdr:nvSpPr>
            <xdr:cNvPr id="65" name="Line 62">
              <a:extLst>
                <a:ext uri="{FF2B5EF4-FFF2-40B4-BE49-F238E27FC236}">
                  <a16:creationId xmlns:a16="http://schemas.microsoft.com/office/drawing/2014/main" id="{00000000-0008-0000-0500-000041000000}"/>
                </a:ext>
              </a:extLst>
            </xdr:cNvPr>
            <xdr:cNvSpPr>
              <a:spLocks noChangeShapeType="1"/>
            </xdr:cNvSpPr>
          </xdr:nvSpPr>
          <xdr:spPr bwMode="auto">
            <a:xfrm flipH="1">
              <a:off x="790475" y="357438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6" name="Line 63">
              <a:extLst>
                <a:ext uri="{FF2B5EF4-FFF2-40B4-BE49-F238E27FC236}">
                  <a16:creationId xmlns:a16="http://schemas.microsoft.com/office/drawing/2014/main" id="{00000000-0008-0000-0500-000042000000}"/>
                </a:ext>
              </a:extLst>
            </xdr:cNvPr>
            <xdr:cNvSpPr>
              <a:spLocks noChangeShapeType="1"/>
            </xdr:cNvSpPr>
          </xdr:nvSpPr>
          <xdr:spPr bwMode="auto">
            <a:xfrm flipH="1">
              <a:off x="790475" y="348548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7" name="Line 64">
              <a:extLst>
                <a:ext uri="{FF2B5EF4-FFF2-40B4-BE49-F238E27FC236}">
                  <a16:creationId xmlns:a16="http://schemas.microsoft.com/office/drawing/2014/main" id="{00000000-0008-0000-0500-000043000000}"/>
                </a:ext>
              </a:extLst>
            </xdr:cNvPr>
            <xdr:cNvSpPr>
              <a:spLocks noChangeShapeType="1"/>
            </xdr:cNvSpPr>
          </xdr:nvSpPr>
          <xdr:spPr bwMode="auto">
            <a:xfrm flipH="1">
              <a:off x="790475" y="339658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8" name="Line 65">
              <a:extLst>
                <a:ext uri="{FF2B5EF4-FFF2-40B4-BE49-F238E27FC236}">
                  <a16:creationId xmlns:a16="http://schemas.microsoft.com/office/drawing/2014/main" id="{00000000-0008-0000-0500-000044000000}"/>
                </a:ext>
              </a:extLst>
            </xdr:cNvPr>
            <xdr:cNvSpPr>
              <a:spLocks noChangeShapeType="1"/>
            </xdr:cNvSpPr>
          </xdr:nvSpPr>
          <xdr:spPr bwMode="auto">
            <a:xfrm flipH="1">
              <a:off x="769837" y="3309274"/>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69" name="Rectangle 68">
              <a:extLst>
                <a:ext uri="{FF2B5EF4-FFF2-40B4-BE49-F238E27FC236}">
                  <a16:creationId xmlns:a16="http://schemas.microsoft.com/office/drawing/2014/main" id="{00000000-0008-0000-0500-000045000000}"/>
                </a:ext>
              </a:extLst>
            </xdr:cNvPr>
            <xdr:cNvSpPr>
              <a:spLocks noChangeArrowheads="1"/>
            </xdr:cNvSpPr>
          </xdr:nvSpPr>
          <xdr:spPr bwMode="auto">
            <a:xfrm>
              <a:off x="528652" y="3263236"/>
              <a:ext cx="251591"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40</a:t>
              </a:r>
              <a:endParaRPr lang="en-US" altLang="en-US" sz="1800">
                <a:solidFill>
                  <a:schemeClr val="tx1"/>
                </a:solidFill>
                <a:cs typeface="Arial" charset="0"/>
              </a:endParaRPr>
            </a:p>
          </xdr:txBody>
        </xdr:sp>
        <xdr:sp macro="" textlink="">
          <xdr:nvSpPr>
            <xdr:cNvPr id="70" name="Line 67">
              <a:extLst>
                <a:ext uri="{FF2B5EF4-FFF2-40B4-BE49-F238E27FC236}">
                  <a16:creationId xmlns:a16="http://schemas.microsoft.com/office/drawing/2014/main" id="{00000000-0008-0000-0500-000046000000}"/>
                </a:ext>
              </a:extLst>
            </xdr:cNvPr>
            <xdr:cNvSpPr>
              <a:spLocks noChangeShapeType="1"/>
            </xdr:cNvSpPr>
          </xdr:nvSpPr>
          <xdr:spPr bwMode="auto">
            <a:xfrm flipH="1">
              <a:off x="790475" y="322037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1" name="Line 68">
              <a:extLst>
                <a:ext uri="{FF2B5EF4-FFF2-40B4-BE49-F238E27FC236}">
                  <a16:creationId xmlns:a16="http://schemas.microsoft.com/office/drawing/2014/main" id="{00000000-0008-0000-0500-000047000000}"/>
                </a:ext>
              </a:extLst>
            </xdr:cNvPr>
            <xdr:cNvSpPr>
              <a:spLocks noChangeShapeType="1"/>
            </xdr:cNvSpPr>
          </xdr:nvSpPr>
          <xdr:spPr bwMode="auto">
            <a:xfrm flipH="1">
              <a:off x="790475" y="313147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2" name="Line 69">
              <a:extLst>
                <a:ext uri="{FF2B5EF4-FFF2-40B4-BE49-F238E27FC236}">
                  <a16:creationId xmlns:a16="http://schemas.microsoft.com/office/drawing/2014/main" id="{00000000-0008-0000-0500-000048000000}"/>
                </a:ext>
              </a:extLst>
            </xdr:cNvPr>
            <xdr:cNvSpPr>
              <a:spLocks noChangeShapeType="1"/>
            </xdr:cNvSpPr>
          </xdr:nvSpPr>
          <xdr:spPr bwMode="auto">
            <a:xfrm flipH="1">
              <a:off x="790475" y="304257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3" name="Line 70">
              <a:extLst>
                <a:ext uri="{FF2B5EF4-FFF2-40B4-BE49-F238E27FC236}">
                  <a16:creationId xmlns:a16="http://schemas.microsoft.com/office/drawing/2014/main" id="{00000000-0008-0000-0500-000049000000}"/>
                </a:ext>
              </a:extLst>
            </xdr:cNvPr>
            <xdr:cNvSpPr>
              <a:spLocks noChangeShapeType="1"/>
            </xdr:cNvSpPr>
          </xdr:nvSpPr>
          <xdr:spPr bwMode="auto">
            <a:xfrm flipH="1">
              <a:off x="769837" y="2955261"/>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4" name="Rectangle 73">
              <a:extLst>
                <a:ext uri="{FF2B5EF4-FFF2-40B4-BE49-F238E27FC236}">
                  <a16:creationId xmlns:a16="http://schemas.microsoft.com/office/drawing/2014/main" id="{00000000-0008-0000-0500-00004A000000}"/>
                </a:ext>
              </a:extLst>
            </xdr:cNvPr>
            <xdr:cNvSpPr>
              <a:spLocks noChangeArrowheads="1"/>
            </xdr:cNvSpPr>
          </xdr:nvSpPr>
          <xdr:spPr bwMode="auto">
            <a:xfrm>
              <a:off x="528652" y="2909224"/>
              <a:ext cx="273202"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60</a:t>
              </a:r>
              <a:endParaRPr lang="en-US" altLang="en-US" sz="1800">
                <a:solidFill>
                  <a:schemeClr val="tx1"/>
                </a:solidFill>
                <a:cs typeface="Arial" charset="0"/>
              </a:endParaRPr>
            </a:p>
          </xdr:txBody>
        </xdr:sp>
        <xdr:sp macro="" textlink="">
          <xdr:nvSpPr>
            <xdr:cNvPr id="75" name="Line 72">
              <a:extLst>
                <a:ext uri="{FF2B5EF4-FFF2-40B4-BE49-F238E27FC236}">
                  <a16:creationId xmlns:a16="http://schemas.microsoft.com/office/drawing/2014/main" id="{00000000-0008-0000-0500-00004B000000}"/>
                </a:ext>
              </a:extLst>
            </xdr:cNvPr>
            <xdr:cNvSpPr>
              <a:spLocks noChangeShapeType="1"/>
            </xdr:cNvSpPr>
          </xdr:nvSpPr>
          <xdr:spPr bwMode="auto">
            <a:xfrm flipH="1">
              <a:off x="790475" y="286636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6" name="Line 73">
              <a:extLst>
                <a:ext uri="{FF2B5EF4-FFF2-40B4-BE49-F238E27FC236}">
                  <a16:creationId xmlns:a16="http://schemas.microsoft.com/office/drawing/2014/main" id="{00000000-0008-0000-0500-00004C000000}"/>
                </a:ext>
              </a:extLst>
            </xdr:cNvPr>
            <xdr:cNvSpPr>
              <a:spLocks noChangeShapeType="1"/>
            </xdr:cNvSpPr>
          </xdr:nvSpPr>
          <xdr:spPr bwMode="auto">
            <a:xfrm flipH="1">
              <a:off x="790475" y="277746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7" name="Line 74">
              <a:extLst>
                <a:ext uri="{FF2B5EF4-FFF2-40B4-BE49-F238E27FC236}">
                  <a16:creationId xmlns:a16="http://schemas.microsoft.com/office/drawing/2014/main" id="{00000000-0008-0000-0500-00004D000000}"/>
                </a:ext>
              </a:extLst>
            </xdr:cNvPr>
            <xdr:cNvSpPr>
              <a:spLocks noChangeShapeType="1"/>
            </xdr:cNvSpPr>
          </xdr:nvSpPr>
          <xdr:spPr bwMode="auto">
            <a:xfrm flipH="1">
              <a:off x="790475" y="268856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8" name="Line 75">
              <a:extLst>
                <a:ext uri="{FF2B5EF4-FFF2-40B4-BE49-F238E27FC236}">
                  <a16:creationId xmlns:a16="http://schemas.microsoft.com/office/drawing/2014/main" id="{00000000-0008-0000-0500-00004E000000}"/>
                </a:ext>
              </a:extLst>
            </xdr:cNvPr>
            <xdr:cNvSpPr>
              <a:spLocks noChangeShapeType="1"/>
            </xdr:cNvSpPr>
          </xdr:nvSpPr>
          <xdr:spPr bwMode="auto">
            <a:xfrm flipH="1">
              <a:off x="769837" y="2601249"/>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79" name="Rectangle 78">
              <a:extLst>
                <a:ext uri="{FF2B5EF4-FFF2-40B4-BE49-F238E27FC236}">
                  <a16:creationId xmlns:a16="http://schemas.microsoft.com/office/drawing/2014/main" id="{00000000-0008-0000-0500-00004F000000}"/>
                </a:ext>
              </a:extLst>
            </xdr:cNvPr>
            <xdr:cNvSpPr>
              <a:spLocks noChangeArrowheads="1"/>
            </xdr:cNvSpPr>
          </xdr:nvSpPr>
          <xdr:spPr bwMode="auto">
            <a:xfrm>
              <a:off x="528652" y="2556798"/>
              <a:ext cx="273202"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80</a:t>
              </a:r>
              <a:endParaRPr lang="en-US" altLang="en-US" sz="1800">
                <a:solidFill>
                  <a:schemeClr val="tx1"/>
                </a:solidFill>
                <a:cs typeface="Arial" charset="0"/>
              </a:endParaRPr>
            </a:p>
          </xdr:txBody>
        </xdr:sp>
        <xdr:sp macro="" textlink="">
          <xdr:nvSpPr>
            <xdr:cNvPr id="80" name="Line 77">
              <a:extLst>
                <a:ext uri="{FF2B5EF4-FFF2-40B4-BE49-F238E27FC236}">
                  <a16:creationId xmlns:a16="http://schemas.microsoft.com/office/drawing/2014/main" id="{00000000-0008-0000-0500-000050000000}"/>
                </a:ext>
              </a:extLst>
            </xdr:cNvPr>
            <xdr:cNvSpPr>
              <a:spLocks noChangeShapeType="1"/>
            </xdr:cNvSpPr>
          </xdr:nvSpPr>
          <xdr:spPr bwMode="auto">
            <a:xfrm flipH="1">
              <a:off x="790475" y="251393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1" name="Line 78">
              <a:extLst>
                <a:ext uri="{FF2B5EF4-FFF2-40B4-BE49-F238E27FC236}">
                  <a16:creationId xmlns:a16="http://schemas.microsoft.com/office/drawing/2014/main" id="{00000000-0008-0000-0500-000051000000}"/>
                </a:ext>
              </a:extLst>
            </xdr:cNvPr>
            <xdr:cNvSpPr>
              <a:spLocks noChangeShapeType="1"/>
            </xdr:cNvSpPr>
          </xdr:nvSpPr>
          <xdr:spPr bwMode="auto">
            <a:xfrm flipH="1">
              <a:off x="790475" y="242503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2" name="Line 79">
              <a:extLst>
                <a:ext uri="{FF2B5EF4-FFF2-40B4-BE49-F238E27FC236}">
                  <a16:creationId xmlns:a16="http://schemas.microsoft.com/office/drawing/2014/main" id="{00000000-0008-0000-0500-000052000000}"/>
                </a:ext>
              </a:extLst>
            </xdr:cNvPr>
            <xdr:cNvSpPr>
              <a:spLocks noChangeShapeType="1"/>
            </xdr:cNvSpPr>
          </xdr:nvSpPr>
          <xdr:spPr bwMode="auto">
            <a:xfrm flipH="1">
              <a:off x="790475" y="233613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3" name="Line 80">
              <a:extLst>
                <a:ext uri="{FF2B5EF4-FFF2-40B4-BE49-F238E27FC236}">
                  <a16:creationId xmlns:a16="http://schemas.microsoft.com/office/drawing/2014/main" id="{00000000-0008-0000-0500-000053000000}"/>
                </a:ext>
              </a:extLst>
            </xdr:cNvPr>
            <xdr:cNvSpPr>
              <a:spLocks noChangeShapeType="1"/>
            </xdr:cNvSpPr>
          </xdr:nvSpPr>
          <xdr:spPr bwMode="auto">
            <a:xfrm flipH="1">
              <a:off x="769837" y="2247236"/>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4" name="Rectangle 83">
              <a:extLst>
                <a:ext uri="{FF2B5EF4-FFF2-40B4-BE49-F238E27FC236}">
                  <a16:creationId xmlns:a16="http://schemas.microsoft.com/office/drawing/2014/main" id="{00000000-0008-0000-0500-000054000000}"/>
                </a:ext>
              </a:extLst>
            </xdr:cNvPr>
            <xdr:cNvSpPr>
              <a:spLocks noChangeArrowheads="1"/>
            </xdr:cNvSpPr>
          </xdr:nvSpPr>
          <xdr:spPr bwMode="auto">
            <a:xfrm>
              <a:off x="490549" y="2202787"/>
              <a:ext cx="332919"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100</a:t>
              </a:r>
              <a:endParaRPr lang="en-US" altLang="en-US" sz="1800">
                <a:solidFill>
                  <a:schemeClr val="tx1"/>
                </a:solidFill>
                <a:cs typeface="Arial" charset="0"/>
              </a:endParaRPr>
            </a:p>
          </xdr:txBody>
        </xdr:sp>
        <xdr:sp macro="" textlink="">
          <xdr:nvSpPr>
            <xdr:cNvPr id="85" name="Line 82">
              <a:extLst>
                <a:ext uri="{FF2B5EF4-FFF2-40B4-BE49-F238E27FC236}">
                  <a16:creationId xmlns:a16="http://schemas.microsoft.com/office/drawing/2014/main" id="{00000000-0008-0000-0500-000055000000}"/>
                </a:ext>
              </a:extLst>
            </xdr:cNvPr>
            <xdr:cNvSpPr>
              <a:spLocks noChangeShapeType="1"/>
            </xdr:cNvSpPr>
          </xdr:nvSpPr>
          <xdr:spPr bwMode="auto">
            <a:xfrm flipH="1">
              <a:off x="790475" y="2158336"/>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6" name="Line 83">
              <a:extLst>
                <a:ext uri="{FF2B5EF4-FFF2-40B4-BE49-F238E27FC236}">
                  <a16:creationId xmlns:a16="http://schemas.microsoft.com/office/drawing/2014/main" id="{00000000-0008-0000-0500-000056000000}"/>
                </a:ext>
              </a:extLst>
            </xdr:cNvPr>
            <xdr:cNvSpPr>
              <a:spLocks noChangeShapeType="1"/>
            </xdr:cNvSpPr>
          </xdr:nvSpPr>
          <xdr:spPr bwMode="auto">
            <a:xfrm flipH="1">
              <a:off x="790475" y="207102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7" name="Line 84">
              <a:extLst>
                <a:ext uri="{FF2B5EF4-FFF2-40B4-BE49-F238E27FC236}">
                  <a16:creationId xmlns:a16="http://schemas.microsoft.com/office/drawing/2014/main" id="{00000000-0008-0000-0500-000057000000}"/>
                </a:ext>
              </a:extLst>
            </xdr:cNvPr>
            <xdr:cNvSpPr>
              <a:spLocks noChangeShapeType="1"/>
            </xdr:cNvSpPr>
          </xdr:nvSpPr>
          <xdr:spPr bwMode="auto">
            <a:xfrm flipH="1">
              <a:off x="790475" y="198212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8" name="Line 85">
              <a:extLst>
                <a:ext uri="{FF2B5EF4-FFF2-40B4-BE49-F238E27FC236}">
                  <a16:creationId xmlns:a16="http://schemas.microsoft.com/office/drawing/2014/main" id="{00000000-0008-0000-0500-000058000000}"/>
                </a:ext>
              </a:extLst>
            </xdr:cNvPr>
            <xdr:cNvSpPr>
              <a:spLocks noChangeShapeType="1"/>
            </xdr:cNvSpPr>
          </xdr:nvSpPr>
          <xdr:spPr bwMode="auto">
            <a:xfrm flipH="1">
              <a:off x="769837" y="1893224"/>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89" name="Rectangle 88">
              <a:extLst>
                <a:ext uri="{FF2B5EF4-FFF2-40B4-BE49-F238E27FC236}">
                  <a16:creationId xmlns:a16="http://schemas.microsoft.com/office/drawing/2014/main" id="{00000000-0008-0000-0500-000059000000}"/>
                </a:ext>
              </a:extLst>
            </xdr:cNvPr>
            <xdr:cNvSpPr>
              <a:spLocks noChangeArrowheads="1"/>
            </xdr:cNvSpPr>
          </xdr:nvSpPr>
          <xdr:spPr bwMode="auto">
            <a:xfrm>
              <a:off x="490549" y="1848773"/>
              <a:ext cx="354530" cy="12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eaLnBrk="1" hangingPunct="1">
                <a:spcBef>
                  <a:spcPct val="0"/>
                </a:spcBef>
                <a:buClrTx/>
                <a:buSzTx/>
                <a:buFontTx/>
                <a:buNone/>
              </a:pPr>
              <a:r>
                <a:rPr lang="en-US" altLang="en-US" sz="600">
                  <a:cs typeface="Arial" charset="0"/>
                </a:rPr>
                <a:t>120</a:t>
              </a:r>
              <a:endParaRPr lang="en-US" altLang="en-US" sz="1800">
                <a:solidFill>
                  <a:schemeClr val="tx1"/>
                </a:solidFill>
                <a:cs typeface="Arial" charset="0"/>
              </a:endParaRPr>
            </a:p>
          </xdr:txBody>
        </xdr:sp>
        <xdr:sp macro="" textlink="">
          <xdr:nvSpPr>
            <xdr:cNvPr id="90" name="Line 87">
              <a:extLst>
                <a:ext uri="{FF2B5EF4-FFF2-40B4-BE49-F238E27FC236}">
                  <a16:creationId xmlns:a16="http://schemas.microsoft.com/office/drawing/2014/main" id="{00000000-0008-0000-0500-00005A000000}"/>
                </a:ext>
              </a:extLst>
            </xdr:cNvPr>
            <xdr:cNvSpPr>
              <a:spLocks noChangeShapeType="1"/>
            </xdr:cNvSpPr>
          </xdr:nvSpPr>
          <xdr:spPr bwMode="auto">
            <a:xfrm flipH="1">
              <a:off x="790475" y="1804324"/>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1" name="Line 88">
              <a:extLst>
                <a:ext uri="{FF2B5EF4-FFF2-40B4-BE49-F238E27FC236}">
                  <a16:creationId xmlns:a16="http://schemas.microsoft.com/office/drawing/2014/main" id="{00000000-0008-0000-0500-00005B000000}"/>
                </a:ext>
              </a:extLst>
            </xdr:cNvPr>
            <xdr:cNvSpPr>
              <a:spLocks noChangeShapeType="1"/>
            </xdr:cNvSpPr>
          </xdr:nvSpPr>
          <xdr:spPr bwMode="auto">
            <a:xfrm flipH="1">
              <a:off x="790475" y="171701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2" name="Line 89">
              <a:extLst>
                <a:ext uri="{FF2B5EF4-FFF2-40B4-BE49-F238E27FC236}">
                  <a16:creationId xmlns:a16="http://schemas.microsoft.com/office/drawing/2014/main" id="{00000000-0008-0000-0500-00005C000000}"/>
                </a:ext>
              </a:extLst>
            </xdr:cNvPr>
            <xdr:cNvSpPr>
              <a:spLocks noChangeShapeType="1"/>
            </xdr:cNvSpPr>
          </xdr:nvSpPr>
          <xdr:spPr bwMode="auto">
            <a:xfrm flipH="1">
              <a:off x="790475" y="1628111"/>
              <a:ext cx="17463"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3" name="Line 90">
              <a:extLst>
                <a:ext uri="{FF2B5EF4-FFF2-40B4-BE49-F238E27FC236}">
                  <a16:creationId xmlns:a16="http://schemas.microsoft.com/office/drawing/2014/main" id="{00000000-0008-0000-0500-00005D000000}"/>
                </a:ext>
              </a:extLst>
            </xdr:cNvPr>
            <xdr:cNvSpPr>
              <a:spLocks noChangeShapeType="1"/>
            </xdr:cNvSpPr>
          </xdr:nvSpPr>
          <xdr:spPr bwMode="auto">
            <a:xfrm flipH="1">
              <a:off x="769837" y="1539211"/>
              <a:ext cx="3810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4" name="Freeform 93">
              <a:extLst>
                <a:ext uri="{FF2B5EF4-FFF2-40B4-BE49-F238E27FC236}">
                  <a16:creationId xmlns:a16="http://schemas.microsoft.com/office/drawing/2014/main" id="{00000000-0008-0000-0500-00005E000000}"/>
                </a:ext>
              </a:extLst>
            </xdr:cNvPr>
            <xdr:cNvSpPr>
              <a:spLocks/>
            </xdr:cNvSpPr>
          </xdr:nvSpPr>
          <xdr:spPr bwMode="auto">
            <a:xfrm>
              <a:off x="807937" y="1624936"/>
              <a:ext cx="4041775" cy="2398713"/>
            </a:xfrm>
            <a:custGeom>
              <a:avLst/>
              <a:gdLst>
                <a:gd name="T0" fmla="*/ 2147483647 w 2546"/>
                <a:gd name="T1" fmla="*/ 2147483647 h 1511"/>
                <a:gd name="T2" fmla="*/ 2147483647 w 2546"/>
                <a:gd name="T3" fmla="*/ 2147483647 h 1511"/>
                <a:gd name="T4" fmla="*/ 2147483647 w 2546"/>
                <a:gd name="T5" fmla="*/ 2147483647 h 1511"/>
                <a:gd name="T6" fmla="*/ 2147483647 w 2546"/>
                <a:gd name="T7" fmla="*/ 2147483647 h 1511"/>
                <a:gd name="T8" fmla="*/ 2147483647 w 2546"/>
                <a:gd name="T9" fmla="*/ 2147483647 h 1511"/>
                <a:gd name="T10" fmla="*/ 2147483647 w 2546"/>
                <a:gd name="T11" fmla="*/ 2147483647 h 1511"/>
                <a:gd name="T12" fmla="*/ 2147483647 w 2546"/>
                <a:gd name="T13" fmla="*/ 2147483647 h 1511"/>
                <a:gd name="T14" fmla="*/ 2147483647 w 2546"/>
                <a:gd name="T15" fmla="*/ 2147483647 h 1511"/>
                <a:gd name="T16" fmla="*/ 2147483647 w 2546"/>
                <a:gd name="T17" fmla="*/ 2147483647 h 1511"/>
                <a:gd name="T18" fmla="*/ 2147483647 w 2546"/>
                <a:gd name="T19" fmla="*/ 2147483647 h 1511"/>
                <a:gd name="T20" fmla="*/ 2147483647 w 2546"/>
                <a:gd name="T21" fmla="*/ 2147483647 h 1511"/>
                <a:gd name="T22" fmla="*/ 2147483647 w 2546"/>
                <a:gd name="T23" fmla="*/ 2147483647 h 1511"/>
                <a:gd name="T24" fmla="*/ 2147483647 w 2546"/>
                <a:gd name="T25" fmla="*/ 2147483647 h 1511"/>
                <a:gd name="T26" fmla="*/ 2147483647 w 2546"/>
                <a:gd name="T27" fmla="*/ 2147483647 h 1511"/>
                <a:gd name="T28" fmla="*/ 2147483647 w 2546"/>
                <a:gd name="T29" fmla="*/ 2147483647 h 1511"/>
                <a:gd name="T30" fmla="*/ 2147483647 w 2546"/>
                <a:gd name="T31" fmla="*/ 2147483647 h 1511"/>
                <a:gd name="T32" fmla="*/ 2147483647 w 2546"/>
                <a:gd name="T33" fmla="*/ 2147483647 h 1511"/>
                <a:gd name="T34" fmla="*/ 2147483647 w 2546"/>
                <a:gd name="T35" fmla="*/ 2147483647 h 1511"/>
                <a:gd name="T36" fmla="*/ 2147483647 w 2546"/>
                <a:gd name="T37" fmla="*/ 2147483647 h 1511"/>
                <a:gd name="T38" fmla="*/ 2147483647 w 2546"/>
                <a:gd name="T39" fmla="*/ 2147483647 h 1511"/>
                <a:gd name="T40" fmla="*/ 2147483647 w 2546"/>
                <a:gd name="T41" fmla="*/ 2147483647 h 1511"/>
                <a:gd name="T42" fmla="*/ 2147483647 w 2546"/>
                <a:gd name="T43" fmla="*/ 2147483647 h 1511"/>
                <a:gd name="T44" fmla="*/ 2147483647 w 2546"/>
                <a:gd name="T45" fmla="*/ 2147483647 h 1511"/>
                <a:gd name="T46" fmla="*/ 2147483647 w 2546"/>
                <a:gd name="T47" fmla="*/ 2147483647 h 1511"/>
                <a:gd name="T48" fmla="*/ 2147483647 w 2546"/>
                <a:gd name="T49" fmla="*/ 2147483647 h 1511"/>
                <a:gd name="T50" fmla="*/ 2147483647 w 2546"/>
                <a:gd name="T51" fmla="*/ 2147483647 h 1511"/>
                <a:gd name="T52" fmla="*/ 2147483647 w 2546"/>
                <a:gd name="T53" fmla="*/ 2147483647 h 1511"/>
                <a:gd name="T54" fmla="*/ 2147483647 w 2546"/>
                <a:gd name="T55" fmla="*/ 2147483647 h 1511"/>
                <a:gd name="T56" fmla="*/ 2147483647 w 2546"/>
                <a:gd name="T57" fmla="*/ 2147483647 h 1511"/>
                <a:gd name="T58" fmla="*/ 2147483647 w 2546"/>
                <a:gd name="T59" fmla="*/ 2147483647 h 1511"/>
                <a:gd name="T60" fmla="*/ 2147483647 w 2546"/>
                <a:gd name="T61" fmla="*/ 2147483647 h 1511"/>
                <a:gd name="T62" fmla="*/ 2147483647 w 2546"/>
                <a:gd name="T63" fmla="*/ 2147483647 h 1511"/>
                <a:gd name="T64" fmla="*/ 2147483647 w 2546"/>
                <a:gd name="T65" fmla="*/ 2147483647 h 1511"/>
                <a:gd name="T66" fmla="*/ 2147483647 w 2546"/>
                <a:gd name="T67" fmla="*/ 2147483647 h 1511"/>
                <a:gd name="T68" fmla="*/ 2147483647 w 2546"/>
                <a:gd name="T69" fmla="*/ 2147483647 h 1511"/>
                <a:gd name="T70" fmla="*/ 2147483647 w 2546"/>
                <a:gd name="T71" fmla="*/ 2147483647 h 1511"/>
                <a:gd name="T72" fmla="*/ 2147483647 w 2546"/>
                <a:gd name="T73" fmla="*/ 2147483647 h 1511"/>
                <a:gd name="T74" fmla="*/ 2147483647 w 2546"/>
                <a:gd name="T75" fmla="*/ 2147483647 h 1511"/>
                <a:gd name="T76" fmla="*/ 2147483647 w 2546"/>
                <a:gd name="T77" fmla="*/ 2147483647 h 1511"/>
                <a:gd name="T78" fmla="*/ 2147483647 w 2546"/>
                <a:gd name="T79" fmla="*/ 2147483647 h 1511"/>
                <a:gd name="T80" fmla="*/ 2147483647 w 2546"/>
                <a:gd name="T81" fmla="*/ 2147483647 h 1511"/>
                <a:gd name="T82" fmla="*/ 2147483647 w 2546"/>
                <a:gd name="T83" fmla="*/ 2147483647 h 1511"/>
                <a:gd name="T84" fmla="*/ 2147483647 w 2546"/>
                <a:gd name="T85" fmla="*/ 2147483647 h 1511"/>
                <a:gd name="T86" fmla="*/ 2147483647 w 2546"/>
                <a:gd name="T87" fmla="*/ 2147483647 h 1511"/>
                <a:gd name="T88" fmla="*/ 2147483647 w 2546"/>
                <a:gd name="T89" fmla="*/ 2147483647 h 1511"/>
                <a:gd name="T90" fmla="*/ 2147483647 w 2546"/>
                <a:gd name="T91" fmla="*/ 2147483647 h 1511"/>
                <a:gd name="T92" fmla="*/ 2147483647 w 2546"/>
                <a:gd name="T93" fmla="*/ 2147483647 h 1511"/>
                <a:gd name="T94" fmla="*/ 2147483647 w 2546"/>
                <a:gd name="T95" fmla="*/ 2147483647 h 1511"/>
                <a:gd name="T96" fmla="*/ 2147483647 w 2546"/>
                <a:gd name="T97" fmla="*/ 2147483647 h 1511"/>
                <a:gd name="T98" fmla="*/ 2147483647 w 2546"/>
                <a:gd name="T99" fmla="*/ 2147483647 h 1511"/>
                <a:gd name="T100" fmla="*/ 2147483647 w 2546"/>
                <a:gd name="T101" fmla="*/ 2147483647 h 1511"/>
                <a:gd name="T102" fmla="*/ 2147483647 w 2546"/>
                <a:gd name="T103" fmla="*/ 2147483647 h 1511"/>
                <a:gd name="T104" fmla="*/ 2147483647 w 2546"/>
                <a:gd name="T105" fmla="*/ 2147483647 h 1511"/>
                <a:gd name="T106" fmla="*/ 2147483647 w 2546"/>
                <a:gd name="T107" fmla="*/ 2147483647 h 1511"/>
                <a:gd name="T108" fmla="*/ 2147483647 w 2546"/>
                <a:gd name="T109" fmla="*/ 2147483647 h 1511"/>
                <a:gd name="T110" fmla="*/ 2147483647 w 2546"/>
                <a:gd name="T111" fmla="*/ 2147483647 h 151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511">
                  <a:moveTo>
                    <a:pt x="0" y="1511"/>
                  </a:moveTo>
                  <a:lnTo>
                    <a:pt x="5" y="1511"/>
                  </a:lnTo>
                  <a:lnTo>
                    <a:pt x="10" y="1511"/>
                  </a:lnTo>
                  <a:lnTo>
                    <a:pt x="15" y="1511"/>
                  </a:lnTo>
                  <a:lnTo>
                    <a:pt x="20" y="1511"/>
                  </a:lnTo>
                  <a:lnTo>
                    <a:pt x="24" y="1511"/>
                  </a:lnTo>
                  <a:lnTo>
                    <a:pt x="30" y="1511"/>
                  </a:lnTo>
                  <a:lnTo>
                    <a:pt x="35" y="1511"/>
                  </a:lnTo>
                  <a:lnTo>
                    <a:pt x="40" y="1511"/>
                  </a:lnTo>
                  <a:lnTo>
                    <a:pt x="45" y="1511"/>
                  </a:lnTo>
                  <a:lnTo>
                    <a:pt x="49" y="1511"/>
                  </a:lnTo>
                  <a:lnTo>
                    <a:pt x="55" y="1511"/>
                  </a:lnTo>
                  <a:lnTo>
                    <a:pt x="60" y="1511"/>
                  </a:lnTo>
                  <a:lnTo>
                    <a:pt x="65" y="1511"/>
                  </a:lnTo>
                  <a:lnTo>
                    <a:pt x="70" y="1511"/>
                  </a:lnTo>
                  <a:lnTo>
                    <a:pt x="74" y="1511"/>
                  </a:lnTo>
                  <a:lnTo>
                    <a:pt x="79" y="1511"/>
                  </a:lnTo>
                  <a:lnTo>
                    <a:pt x="85" y="1511"/>
                  </a:lnTo>
                  <a:lnTo>
                    <a:pt x="90" y="1511"/>
                  </a:lnTo>
                  <a:lnTo>
                    <a:pt x="94" y="1511"/>
                  </a:lnTo>
                  <a:lnTo>
                    <a:pt x="99" y="1511"/>
                  </a:lnTo>
                  <a:lnTo>
                    <a:pt x="104" y="1511"/>
                  </a:lnTo>
                  <a:lnTo>
                    <a:pt x="110" y="1511"/>
                  </a:lnTo>
                  <a:lnTo>
                    <a:pt x="115" y="1511"/>
                  </a:lnTo>
                  <a:lnTo>
                    <a:pt x="119" y="1511"/>
                  </a:lnTo>
                  <a:lnTo>
                    <a:pt x="124" y="1511"/>
                  </a:lnTo>
                  <a:lnTo>
                    <a:pt x="129" y="1511"/>
                  </a:lnTo>
                  <a:lnTo>
                    <a:pt x="135" y="1511"/>
                  </a:lnTo>
                  <a:lnTo>
                    <a:pt x="140" y="1511"/>
                  </a:lnTo>
                  <a:lnTo>
                    <a:pt x="144" y="1511"/>
                  </a:lnTo>
                  <a:lnTo>
                    <a:pt x="149" y="1511"/>
                  </a:lnTo>
                  <a:lnTo>
                    <a:pt x="154" y="1511"/>
                  </a:lnTo>
                  <a:lnTo>
                    <a:pt x="159" y="1511"/>
                  </a:lnTo>
                  <a:lnTo>
                    <a:pt x="164" y="1511"/>
                  </a:lnTo>
                  <a:lnTo>
                    <a:pt x="169" y="1511"/>
                  </a:lnTo>
                  <a:lnTo>
                    <a:pt x="174" y="1511"/>
                  </a:lnTo>
                  <a:lnTo>
                    <a:pt x="179" y="1511"/>
                  </a:lnTo>
                  <a:lnTo>
                    <a:pt x="184" y="1511"/>
                  </a:lnTo>
                  <a:lnTo>
                    <a:pt x="189" y="1511"/>
                  </a:lnTo>
                  <a:lnTo>
                    <a:pt x="194" y="1511"/>
                  </a:lnTo>
                  <a:lnTo>
                    <a:pt x="199" y="1511"/>
                  </a:lnTo>
                  <a:lnTo>
                    <a:pt x="204" y="1511"/>
                  </a:lnTo>
                  <a:lnTo>
                    <a:pt x="209" y="1511"/>
                  </a:lnTo>
                  <a:lnTo>
                    <a:pt x="214" y="1511"/>
                  </a:lnTo>
                  <a:lnTo>
                    <a:pt x="219" y="1511"/>
                  </a:lnTo>
                  <a:lnTo>
                    <a:pt x="224" y="1511"/>
                  </a:lnTo>
                  <a:lnTo>
                    <a:pt x="229" y="1511"/>
                  </a:lnTo>
                  <a:lnTo>
                    <a:pt x="234" y="1511"/>
                  </a:lnTo>
                  <a:lnTo>
                    <a:pt x="239" y="1511"/>
                  </a:lnTo>
                  <a:lnTo>
                    <a:pt x="244" y="1511"/>
                  </a:lnTo>
                  <a:lnTo>
                    <a:pt x="249" y="1511"/>
                  </a:lnTo>
                  <a:lnTo>
                    <a:pt x="254" y="1511"/>
                  </a:lnTo>
                  <a:lnTo>
                    <a:pt x="259" y="1511"/>
                  </a:lnTo>
                  <a:lnTo>
                    <a:pt x="264" y="1511"/>
                  </a:lnTo>
                  <a:lnTo>
                    <a:pt x="269" y="1511"/>
                  </a:lnTo>
                  <a:lnTo>
                    <a:pt x="274" y="1511"/>
                  </a:lnTo>
                  <a:lnTo>
                    <a:pt x="279" y="1511"/>
                  </a:lnTo>
                  <a:lnTo>
                    <a:pt x="284" y="1511"/>
                  </a:lnTo>
                  <a:lnTo>
                    <a:pt x="289" y="1511"/>
                  </a:lnTo>
                  <a:lnTo>
                    <a:pt x="294" y="1511"/>
                  </a:lnTo>
                  <a:lnTo>
                    <a:pt x="299" y="1511"/>
                  </a:lnTo>
                  <a:lnTo>
                    <a:pt x="303" y="1511"/>
                  </a:lnTo>
                  <a:lnTo>
                    <a:pt x="309" y="1511"/>
                  </a:lnTo>
                  <a:lnTo>
                    <a:pt x="314" y="1511"/>
                  </a:lnTo>
                  <a:lnTo>
                    <a:pt x="319" y="1511"/>
                  </a:lnTo>
                  <a:lnTo>
                    <a:pt x="324" y="1511"/>
                  </a:lnTo>
                  <a:lnTo>
                    <a:pt x="328" y="1511"/>
                  </a:lnTo>
                  <a:lnTo>
                    <a:pt x="334" y="1511"/>
                  </a:lnTo>
                  <a:lnTo>
                    <a:pt x="339" y="1511"/>
                  </a:lnTo>
                  <a:lnTo>
                    <a:pt x="344" y="1511"/>
                  </a:lnTo>
                  <a:lnTo>
                    <a:pt x="349" y="1511"/>
                  </a:lnTo>
                  <a:lnTo>
                    <a:pt x="353" y="1511"/>
                  </a:lnTo>
                  <a:lnTo>
                    <a:pt x="359" y="1511"/>
                  </a:lnTo>
                  <a:lnTo>
                    <a:pt x="364" y="1511"/>
                  </a:lnTo>
                  <a:lnTo>
                    <a:pt x="369" y="1511"/>
                  </a:lnTo>
                  <a:lnTo>
                    <a:pt x="373" y="1511"/>
                  </a:lnTo>
                  <a:lnTo>
                    <a:pt x="378" y="1511"/>
                  </a:lnTo>
                  <a:lnTo>
                    <a:pt x="383" y="1511"/>
                  </a:lnTo>
                  <a:lnTo>
                    <a:pt x="389" y="1511"/>
                  </a:lnTo>
                  <a:lnTo>
                    <a:pt x="394" y="1511"/>
                  </a:lnTo>
                  <a:lnTo>
                    <a:pt x="398" y="1511"/>
                  </a:lnTo>
                  <a:lnTo>
                    <a:pt x="403" y="1511"/>
                  </a:lnTo>
                  <a:lnTo>
                    <a:pt x="408" y="1511"/>
                  </a:lnTo>
                  <a:lnTo>
                    <a:pt x="414" y="1511"/>
                  </a:lnTo>
                  <a:lnTo>
                    <a:pt x="419" y="1511"/>
                  </a:lnTo>
                  <a:lnTo>
                    <a:pt x="423" y="1511"/>
                  </a:lnTo>
                  <a:lnTo>
                    <a:pt x="428" y="1511"/>
                  </a:lnTo>
                  <a:lnTo>
                    <a:pt x="433" y="1511"/>
                  </a:lnTo>
                  <a:lnTo>
                    <a:pt x="439" y="1511"/>
                  </a:lnTo>
                  <a:lnTo>
                    <a:pt x="443" y="1511"/>
                  </a:lnTo>
                  <a:lnTo>
                    <a:pt x="448" y="1511"/>
                  </a:lnTo>
                  <a:lnTo>
                    <a:pt x="453" y="1511"/>
                  </a:lnTo>
                  <a:lnTo>
                    <a:pt x="458" y="1511"/>
                  </a:lnTo>
                  <a:lnTo>
                    <a:pt x="463" y="1511"/>
                  </a:lnTo>
                  <a:lnTo>
                    <a:pt x="468" y="1511"/>
                  </a:lnTo>
                  <a:lnTo>
                    <a:pt x="473" y="1511"/>
                  </a:lnTo>
                  <a:lnTo>
                    <a:pt x="478" y="1511"/>
                  </a:lnTo>
                  <a:lnTo>
                    <a:pt x="483" y="1511"/>
                  </a:lnTo>
                  <a:lnTo>
                    <a:pt x="488" y="1511"/>
                  </a:lnTo>
                  <a:lnTo>
                    <a:pt x="493" y="1511"/>
                  </a:lnTo>
                  <a:lnTo>
                    <a:pt x="498" y="1511"/>
                  </a:lnTo>
                  <a:lnTo>
                    <a:pt x="503" y="1511"/>
                  </a:lnTo>
                  <a:lnTo>
                    <a:pt x="508" y="1511"/>
                  </a:lnTo>
                  <a:lnTo>
                    <a:pt x="513" y="1511"/>
                  </a:lnTo>
                  <a:lnTo>
                    <a:pt x="518" y="1511"/>
                  </a:lnTo>
                  <a:lnTo>
                    <a:pt x="523" y="1511"/>
                  </a:lnTo>
                  <a:lnTo>
                    <a:pt x="528" y="1511"/>
                  </a:lnTo>
                  <a:lnTo>
                    <a:pt x="533" y="1511"/>
                  </a:lnTo>
                  <a:lnTo>
                    <a:pt x="538" y="1511"/>
                  </a:lnTo>
                  <a:lnTo>
                    <a:pt x="543" y="1511"/>
                  </a:lnTo>
                  <a:lnTo>
                    <a:pt x="548" y="1511"/>
                  </a:lnTo>
                  <a:lnTo>
                    <a:pt x="553" y="1511"/>
                  </a:lnTo>
                  <a:lnTo>
                    <a:pt x="558" y="1511"/>
                  </a:lnTo>
                  <a:lnTo>
                    <a:pt x="563" y="1511"/>
                  </a:lnTo>
                  <a:lnTo>
                    <a:pt x="568" y="1511"/>
                  </a:lnTo>
                  <a:lnTo>
                    <a:pt x="573" y="1511"/>
                  </a:lnTo>
                  <a:lnTo>
                    <a:pt x="578" y="1511"/>
                  </a:lnTo>
                  <a:lnTo>
                    <a:pt x="583" y="1511"/>
                  </a:lnTo>
                  <a:lnTo>
                    <a:pt x="588" y="1511"/>
                  </a:lnTo>
                  <a:lnTo>
                    <a:pt x="593" y="1511"/>
                  </a:lnTo>
                  <a:lnTo>
                    <a:pt x="598" y="1511"/>
                  </a:lnTo>
                  <a:lnTo>
                    <a:pt x="603" y="1511"/>
                  </a:lnTo>
                  <a:lnTo>
                    <a:pt x="607" y="1511"/>
                  </a:lnTo>
                  <a:lnTo>
                    <a:pt x="613" y="1511"/>
                  </a:lnTo>
                  <a:lnTo>
                    <a:pt x="618" y="1511"/>
                  </a:lnTo>
                  <a:lnTo>
                    <a:pt x="623" y="1511"/>
                  </a:lnTo>
                  <a:lnTo>
                    <a:pt x="628" y="1511"/>
                  </a:lnTo>
                  <a:lnTo>
                    <a:pt x="632" y="1511"/>
                  </a:lnTo>
                  <a:lnTo>
                    <a:pt x="638" y="1511"/>
                  </a:lnTo>
                  <a:lnTo>
                    <a:pt x="643" y="1511"/>
                  </a:lnTo>
                  <a:lnTo>
                    <a:pt x="648" y="1511"/>
                  </a:lnTo>
                  <a:lnTo>
                    <a:pt x="652" y="1510"/>
                  </a:lnTo>
                  <a:lnTo>
                    <a:pt x="657" y="1510"/>
                  </a:lnTo>
                  <a:lnTo>
                    <a:pt x="663" y="1510"/>
                  </a:lnTo>
                  <a:lnTo>
                    <a:pt x="668" y="1510"/>
                  </a:lnTo>
                  <a:lnTo>
                    <a:pt x="673" y="1509"/>
                  </a:lnTo>
                  <a:lnTo>
                    <a:pt x="677" y="1509"/>
                  </a:lnTo>
                  <a:lnTo>
                    <a:pt x="682" y="1508"/>
                  </a:lnTo>
                  <a:lnTo>
                    <a:pt x="687" y="1508"/>
                  </a:lnTo>
                  <a:lnTo>
                    <a:pt x="693" y="1508"/>
                  </a:lnTo>
                  <a:lnTo>
                    <a:pt x="698" y="1507"/>
                  </a:lnTo>
                  <a:lnTo>
                    <a:pt x="702" y="1506"/>
                  </a:lnTo>
                  <a:lnTo>
                    <a:pt x="707" y="1505"/>
                  </a:lnTo>
                  <a:lnTo>
                    <a:pt x="712" y="1504"/>
                  </a:lnTo>
                  <a:lnTo>
                    <a:pt x="718" y="1503"/>
                  </a:lnTo>
                  <a:lnTo>
                    <a:pt x="722" y="1501"/>
                  </a:lnTo>
                  <a:lnTo>
                    <a:pt x="727" y="1500"/>
                  </a:lnTo>
                  <a:lnTo>
                    <a:pt x="732" y="1498"/>
                  </a:lnTo>
                  <a:lnTo>
                    <a:pt x="737" y="1496"/>
                  </a:lnTo>
                  <a:lnTo>
                    <a:pt x="743" y="1493"/>
                  </a:lnTo>
                  <a:lnTo>
                    <a:pt x="747" y="1491"/>
                  </a:lnTo>
                  <a:lnTo>
                    <a:pt x="752" y="1488"/>
                  </a:lnTo>
                  <a:lnTo>
                    <a:pt x="757" y="1485"/>
                  </a:lnTo>
                  <a:lnTo>
                    <a:pt x="762" y="1481"/>
                  </a:lnTo>
                  <a:lnTo>
                    <a:pt x="767" y="1477"/>
                  </a:lnTo>
                  <a:lnTo>
                    <a:pt x="772" y="1472"/>
                  </a:lnTo>
                  <a:lnTo>
                    <a:pt x="777" y="1467"/>
                  </a:lnTo>
                  <a:lnTo>
                    <a:pt x="782" y="1462"/>
                  </a:lnTo>
                  <a:lnTo>
                    <a:pt x="787" y="1456"/>
                  </a:lnTo>
                  <a:lnTo>
                    <a:pt x="792" y="1449"/>
                  </a:lnTo>
                  <a:lnTo>
                    <a:pt x="797" y="1442"/>
                  </a:lnTo>
                  <a:lnTo>
                    <a:pt x="802" y="1434"/>
                  </a:lnTo>
                  <a:lnTo>
                    <a:pt x="807" y="1426"/>
                  </a:lnTo>
                  <a:lnTo>
                    <a:pt x="812" y="1417"/>
                  </a:lnTo>
                  <a:lnTo>
                    <a:pt x="817" y="1407"/>
                  </a:lnTo>
                  <a:lnTo>
                    <a:pt x="822" y="1396"/>
                  </a:lnTo>
                  <a:lnTo>
                    <a:pt x="827" y="1385"/>
                  </a:lnTo>
                  <a:lnTo>
                    <a:pt x="832" y="1372"/>
                  </a:lnTo>
                  <a:lnTo>
                    <a:pt x="837" y="1359"/>
                  </a:lnTo>
                  <a:lnTo>
                    <a:pt x="842" y="1346"/>
                  </a:lnTo>
                  <a:lnTo>
                    <a:pt x="847" y="1332"/>
                  </a:lnTo>
                  <a:lnTo>
                    <a:pt x="852" y="1317"/>
                  </a:lnTo>
                  <a:lnTo>
                    <a:pt x="857" y="1303"/>
                  </a:lnTo>
                  <a:lnTo>
                    <a:pt x="862" y="1287"/>
                  </a:lnTo>
                  <a:lnTo>
                    <a:pt x="867" y="1271"/>
                  </a:lnTo>
                  <a:lnTo>
                    <a:pt x="872" y="1254"/>
                  </a:lnTo>
                  <a:lnTo>
                    <a:pt x="877" y="1236"/>
                  </a:lnTo>
                  <a:lnTo>
                    <a:pt x="882" y="1217"/>
                  </a:lnTo>
                  <a:lnTo>
                    <a:pt x="887" y="1198"/>
                  </a:lnTo>
                  <a:lnTo>
                    <a:pt x="892" y="1178"/>
                  </a:lnTo>
                  <a:lnTo>
                    <a:pt x="897" y="1158"/>
                  </a:lnTo>
                  <a:lnTo>
                    <a:pt x="902" y="1136"/>
                  </a:lnTo>
                  <a:lnTo>
                    <a:pt x="907" y="1114"/>
                  </a:lnTo>
                  <a:lnTo>
                    <a:pt x="912" y="1091"/>
                  </a:lnTo>
                  <a:lnTo>
                    <a:pt x="917" y="1068"/>
                  </a:lnTo>
                  <a:lnTo>
                    <a:pt x="922" y="1043"/>
                  </a:lnTo>
                  <a:lnTo>
                    <a:pt x="927" y="1019"/>
                  </a:lnTo>
                  <a:lnTo>
                    <a:pt x="932" y="993"/>
                  </a:lnTo>
                  <a:lnTo>
                    <a:pt x="936" y="967"/>
                  </a:lnTo>
                  <a:lnTo>
                    <a:pt x="942" y="940"/>
                  </a:lnTo>
                  <a:lnTo>
                    <a:pt x="947" y="913"/>
                  </a:lnTo>
                  <a:lnTo>
                    <a:pt x="952" y="885"/>
                  </a:lnTo>
                  <a:lnTo>
                    <a:pt x="956" y="857"/>
                  </a:lnTo>
                  <a:lnTo>
                    <a:pt x="961" y="829"/>
                  </a:lnTo>
                  <a:lnTo>
                    <a:pt x="967" y="801"/>
                  </a:lnTo>
                  <a:lnTo>
                    <a:pt x="972" y="772"/>
                  </a:lnTo>
                  <a:lnTo>
                    <a:pt x="977" y="743"/>
                  </a:lnTo>
                  <a:lnTo>
                    <a:pt x="981" y="714"/>
                  </a:lnTo>
                  <a:lnTo>
                    <a:pt x="986" y="684"/>
                  </a:lnTo>
                  <a:lnTo>
                    <a:pt x="992" y="655"/>
                  </a:lnTo>
                  <a:lnTo>
                    <a:pt x="997" y="625"/>
                  </a:lnTo>
                  <a:lnTo>
                    <a:pt x="1002" y="596"/>
                  </a:lnTo>
                  <a:lnTo>
                    <a:pt x="1006" y="567"/>
                  </a:lnTo>
                  <a:lnTo>
                    <a:pt x="1011" y="537"/>
                  </a:lnTo>
                  <a:lnTo>
                    <a:pt x="1016" y="506"/>
                  </a:lnTo>
                  <a:lnTo>
                    <a:pt x="1022" y="473"/>
                  </a:lnTo>
                  <a:lnTo>
                    <a:pt x="1026" y="440"/>
                  </a:lnTo>
                  <a:lnTo>
                    <a:pt x="1031" y="408"/>
                  </a:lnTo>
                  <a:lnTo>
                    <a:pt x="1036" y="375"/>
                  </a:lnTo>
                  <a:lnTo>
                    <a:pt x="1041" y="345"/>
                  </a:lnTo>
                  <a:lnTo>
                    <a:pt x="1047" y="316"/>
                  </a:lnTo>
                  <a:lnTo>
                    <a:pt x="1051" y="288"/>
                  </a:lnTo>
                  <a:lnTo>
                    <a:pt x="1056" y="260"/>
                  </a:lnTo>
                  <a:lnTo>
                    <a:pt x="1061" y="234"/>
                  </a:lnTo>
                  <a:lnTo>
                    <a:pt x="1066" y="209"/>
                  </a:lnTo>
                  <a:lnTo>
                    <a:pt x="1072" y="185"/>
                  </a:lnTo>
                  <a:lnTo>
                    <a:pt x="1076" y="163"/>
                  </a:lnTo>
                  <a:lnTo>
                    <a:pt x="1081" y="142"/>
                  </a:lnTo>
                  <a:lnTo>
                    <a:pt x="1086" y="122"/>
                  </a:lnTo>
                  <a:lnTo>
                    <a:pt x="1091" y="104"/>
                  </a:lnTo>
                  <a:lnTo>
                    <a:pt x="1096" y="86"/>
                  </a:lnTo>
                  <a:lnTo>
                    <a:pt x="1101" y="71"/>
                  </a:lnTo>
                  <a:lnTo>
                    <a:pt x="1106" y="57"/>
                  </a:lnTo>
                  <a:lnTo>
                    <a:pt x="1111" y="44"/>
                  </a:lnTo>
                  <a:lnTo>
                    <a:pt x="1116" y="33"/>
                  </a:lnTo>
                  <a:lnTo>
                    <a:pt x="1121" y="24"/>
                  </a:lnTo>
                  <a:lnTo>
                    <a:pt x="1126" y="16"/>
                  </a:lnTo>
                  <a:lnTo>
                    <a:pt x="1131" y="10"/>
                  </a:lnTo>
                  <a:lnTo>
                    <a:pt x="1136" y="5"/>
                  </a:lnTo>
                  <a:lnTo>
                    <a:pt x="1141" y="1"/>
                  </a:lnTo>
                  <a:lnTo>
                    <a:pt x="1146" y="0"/>
                  </a:lnTo>
                  <a:lnTo>
                    <a:pt x="1151" y="0"/>
                  </a:lnTo>
                  <a:lnTo>
                    <a:pt x="1156" y="0"/>
                  </a:lnTo>
                  <a:lnTo>
                    <a:pt x="1161" y="3"/>
                  </a:lnTo>
                  <a:lnTo>
                    <a:pt x="1166" y="7"/>
                  </a:lnTo>
                  <a:lnTo>
                    <a:pt x="1171" y="13"/>
                  </a:lnTo>
                  <a:lnTo>
                    <a:pt x="1176" y="19"/>
                  </a:lnTo>
                  <a:lnTo>
                    <a:pt x="1181" y="27"/>
                  </a:lnTo>
                  <a:lnTo>
                    <a:pt x="1186" y="37"/>
                  </a:lnTo>
                  <a:lnTo>
                    <a:pt x="1191" y="47"/>
                  </a:lnTo>
                  <a:lnTo>
                    <a:pt x="1196" y="59"/>
                  </a:lnTo>
                  <a:lnTo>
                    <a:pt x="1201" y="72"/>
                  </a:lnTo>
                  <a:lnTo>
                    <a:pt x="1206" y="86"/>
                  </a:lnTo>
                  <a:lnTo>
                    <a:pt x="1211" y="100"/>
                  </a:lnTo>
                  <a:lnTo>
                    <a:pt x="1216" y="116"/>
                  </a:lnTo>
                  <a:lnTo>
                    <a:pt x="1221" y="133"/>
                  </a:lnTo>
                  <a:lnTo>
                    <a:pt x="1226" y="150"/>
                  </a:lnTo>
                  <a:lnTo>
                    <a:pt x="1231" y="168"/>
                  </a:lnTo>
                  <a:lnTo>
                    <a:pt x="1235" y="188"/>
                  </a:lnTo>
                  <a:lnTo>
                    <a:pt x="1240" y="207"/>
                  </a:lnTo>
                  <a:lnTo>
                    <a:pt x="1246" y="226"/>
                  </a:lnTo>
                  <a:lnTo>
                    <a:pt x="1251" y="246"/>
                  </a:lnTo>
                  <a:lnTo>
                    <a:pt x="1256" y="265"/>
                  </a:lnTo>
                  <a:lnTo>
                    <a:pt x="1260" y="285"/>
                  </a:lnTo>
                  <a:lnTo>
                    <a:pt x="1265" y="305"/>
                  </a:lnTo>
                  <a:lnTo>
                    <a:pt x="1271" y="325"/>
                  </a:lnTo>
                  <a:lnTo>
                    <a:pt x="1276" y="346"/>
                  </a:lnTo>
                  <a:lnTo>
                    <a:pt x="1281" y="366"/>
                  </a:lnTo>
                  <a:lnTo>
                    <a:pt x="1285" y="387"/>
                  </a:lnTo>
                  <a:lnTo>
                    <a:pt x="1290" y="408"/>
                  </a:lnTo>
                  <a:lnTo>
                    <a:pt x="1296" y="429"/>
                  </a:lnTo>
                  <a:lnTo>
                    <a:pt x="1301" y="450"/>
                  </a:lnTo>
                  <a:lnTo>
                    <a:pt x="1305" y="472"/>
                  </a:lnTo>
                  <a:lnTo>
                    <a:pt x="1310" y="493"/>
                  </a:lnTo>
                  <a:lnTo>
                    <a:pt x="1315" y="514"/>
                  </a:lnTo>
                  <a:lnTo>
                    <a:pt x="1320" y="536"/>
                  </a:lnTo>
                  <a:lnTo>
                    <a:pt x="1326" y="557"/>
                  </a:lnTo>
                  <a:lnTo>
                    <a:pt x="1330" y="579"/>
                  </a:lnTo>
                  <a:lnTo>
                    <a:pt x="1335" y="600"/>
                  </a:lnTo>
                  <a:lnTo>
                    <a:pt x="1340" y="621"/>
                  </a:lnTo>
                  <a:lnTo>
                    <a:pt x="1345" y="642"/>
                  </a:lnTo>
                  <a:lnTo>
                    <a:pt x="1351" y="663"/>
                  </a:lnTo>
                  <a:lnTo>
                    <a:pt x="1355" y="683"/>
                  </a:lnTo>
                  <a:lnTo>
                    <a:pt x="1360" y="704"/>
                  </a:lnTo>
                  <a:lnTo>
                    <a:pt x="1365" y="725"/>
                  </a:lnTo>
                  <a:lnTo>
                    <a:pt x="1370" y="744"/>
                  </a:lnTo>
                  <a:lnTo>
                    <a:pt x="1375" y="764"/>
                  </a:lnTo>
                  <a:lnTo>
                    <a:pt x="1380" y="783"/>
                  </a:lnTo>
                  <a:lnTo>
                    <a:pt x="1385" y="802"/>
                  </a:lnTo>
                  <a:lnTo>
                    <a:pt x="1390" y="822"/>
                  </a:lnTo>
                  <a:lnTo>
                    <a:pt x="1395" y="841"/>
                  </a:lnTo>
                  <a:lnTo>
                    <a:pt x="1400" y="859"/>
                  </a:lnTo>
                  <a:lnTo>
                    <a:pt x="1405" y="877"/>
                  </a:lnTo>
                  <a:lnTo>
                    <a:pt x="1410" y="895"/>
                  </a:lnTo>
                  <a:lnTo>
                    <a:pt x="1415" y="913"/>
                  </a:lnTo>
                  <a:lnTo>
                    <a:pt x="1420" y="933"/>
                  </a:lnTo>
                  <a:lnTo>
                    <a:pt x="1425" y="952"/>
                  </a:lnTo>
                  <a:lnTo>
                    <a:pt x="1430" y="972"/>
                  </a:lnTo>
                  <a:lnTo>
                    <a:pt x="1435" y="991"/>
                  </a:lnTo>
                  <a:lnTo>
                    <a:pt x="1440" y="1009"/>
                  </a:lnTo>
                  <a:lnTo>
                    <a:pt x="1445" y="1026"/>
                  </a:lnTo>
                  <a:lnTo>
                    <a:pt x="1450" y="1042"/>
                  </a:lnTo>
                  <a:lnTo>
                    <a:pt x="1455" y="1059"/>
                  </a:lnTo>
                  <a:lnTo>
                    <a:pt x="1460" y="1074"/>
                  </a:lnTo>
                  <a:lnTo>
                    <a:pt x="1465" y="1090"/>
                  </a:lnTo>
                  <a:lnTo>
                    <a:pt x="1470" y="1104"/>
                  </a:lnTo>
                  <a:lnTo>
                    <a:pt x="1475" y="1119"/>
                  </a:lnTo>
                  <a:lnTo>
                    <a:pt x="1480" y="1132"/>
                  </a:lnTo>
                  <a:lnTo>
                    <a:pt x="1485" y="1145"/>
                  </a:lnTo>
                  <a:lnTo>
                    <a:pt x="1490" y="1158"/>
                  </a:lnTo>
                  <a:lnTo>
                    <a:pt x="1495" y="1171"/>
                  </a:lnTo>
                  <a:lnTo>
                    <a:pt x="1500" y="1183"/>
                  </a:lnTo>
                  <a:lnTo>
                    <a:pt x="1505" y="1194"/>
                  </a:lnTo>
                  <a:lnTo>
                    <a:pt x="1510" y="1206"/>
                  </a:lnTo>
                  <a:lnTo>
                    <a:pt x="1514" y="1216"/>
                  </a:lnTo>
                  <a:lnTo>
                    <a:pt x="1520" y="1227"/>
                  </a:lnTo>
                  <a:lnTo>
                    <a:pt x="1525" y="1237"/>
                  </a:lnTo>
                  <a:lnTo>
                    <a:pt x="1530" y="1247"/>
                  </a:lnTo>
                  <a:lnTo>
                    <a:pt x="1535" y="1256"/>
                  </a:lnTo>
                  <a:lnTo>
                    <a:pt x="1539" y="1265"/>
                  </a:lnTo>
                  <a:lnTo>
                    <a:pt x="1544" y="1274"/>
                  </a:lnTo>
                  <a:lnTo>
                    <a:pt x="1550" y="1282"/>
                  </a:lnTo>
                  <a:lnTo>
                    <a:pt x="1555" y="1291"/>
                  </a:lnTo>
                  <a:lnTo>
                    <a:pt x="1560" y="1298"/>
                  </a:lnTo>
                  <a:lnTo>
                    <a:pt x="1564" y="1306"/>
                  </a:lnTo>
                  <a:lnTo>
                    <a:pt x="1569" y="1313"/>
                  </a:lnTo>
                  <a:lnTo>
                    <a:pt x="1575" y="1320"/>
                  </a:lnTo>
                  <a:lnTo>
                    <a:pt x="1580" y="1327"/>
                  </a:lnTo>
                  <a:lnTo>
                    <a:pt x="1584" y="1333"/>
                  </a:lnTo>
                  <a:lnTo>
                    <a:pt x="1589" y="1339"/>
                  </a:lnTo>
                  <a:lnTo>
                    <a:pt x="1594" y="1346"/>
                  </a:lnTo>
                  <a:lnTo>
                    <a:pt x="1600" y="1352"/>
                  </a:lnTo>
                  <a:lnTo>
                    <a:pt x="1605" y="1357"/>
                  </a:lnTo>
                  <a:lnTo>
                    <a:pt x="1609" y="1362"/>
                  </a:lnTo>
                  <a:lnTo>
                    <a:pt x="1614" y="1367"/>
                  </a:lnTo>
                  <a:lnTo>
                    <a:pt x="1619" y="1372"/>
                  </a:lnTo>
                  <a:lnTo>
                    <a:pt x="1624" y="1377"/>
                  </a:lnTo>
                  <a:lnTo>
                    <a:pt x="1630" y="1381"/>
                  </a:lnTo>
                  <a:lnTo>
                    <a:pt x="1634" y="1385"/>
                  </a:lnTo>
                  <a:lnTo>
                    <a:pt x="1639" y="1390"/>
                  </a:lnTo>
                  <a:lnTo>
                    <a:pt x="1644" y="1394"/>
                  </a:lnTo>
                  <a:lnTo>
                    <a:pt x="1649" y="1397"/>
                  </a:lnTo>
                  <a:lnTo>
                    <a:pt x="1654" y="1401"/>
                  </a:lnTo>
                  <a:lnTo>
                    <a:pt x="1659" y="1404"/>
                  </a:lnTo>
                  <a:lnTo>
                    <a:pt x="1664" y="1407"/>
                  </a:lnTo>
                  <a:lnTo>
                    <a:pt x="1669" y="1410"/>
                  </a:lnTo>
                  <a:lnTo>
                    <a:pt x="1674" y="1413"/>
                  </a:lnTo>
                  <a:lnTo>
                    <a:pt x="1679" y="1415"/>
                  </a:lnTo>
                  <a:lnTo>
                    <a:pt x="1684" y="1418"/>
                  </a:lnTo>
                  <a:lnTo>
                    <a:pt x="1689" y="1420"/>
                  </a:lnTo>
                  <a:lnTo>
                    <a:pt x="1694" y="1423"/>
                  </a:lnTo>
                  <a:lnTo>
                    <a:pt x="1699" y="1426"/>
                  </a:lnTo>
                  <a:lnTo>
                    <a:pt x="1704" y="1428"/>
                  </a:lnTo>
                  <a:lnTo>
                    <a:pt x="1709" y="1430"/>
                  </a:lnTo>
                  <a:lnTo>
                    <a:pt x="1714" y="1433"/>
                  </a:lnTo>
                  <a:lnTo>
                    <a:pt x="1719" y="1435"/>
                  </a:lnTo>
                  <a:lnTo>
                    <a:pt x="1724" y="1436"/>
                  </a:lnTo>
                  <a:lnTo>
                    <a:pt x="1729" y="1439"/>
                  </a:lnTo>
                  <a:lnTo>
                    <a:pt x="1734" y="1440"/>
                  </a:lnTo>
                  <a:lnTo>
                    <a:pt x="1739" y="1443"/>
                  </a:lnTo>
                  <a:lnTo>
                    <a:pt x="1744" y="1444"/>
                  </a:lnTo>
                  <a:lnTo>
                    <a:pt x="1749" y="1446"/>
                  </a:lnTo>
                  <a:lnTo>
                    <a:pt x="1754" y="1447"/>
                  </a:lnTo>
                  <a:lnTo>
                    <a:pt x="1759" y="1449"/>
                  </a:lnTo>
                  <a:lnTo>
                    <a:pt x="1764" y="1450"/>
                  </a:lnTo>
                  <a:lnTo>
                    <a:pt x="1769" y="1452"/>
                  </a:lnTo>
                  <a:lnTo>
                    <a:pt x="1774" y="1453"/>
                  </a:lnTo>
                  <a:lnTo>
                    <a:pt x="1779" y="1455"/>
                  </a:lnTo>
                  <a:lnTo>
                    <a:pt x="1784" y="1456"/>
                  </a:lnTo>
                  <a:lnTo>
                    <a:pt x="1789" y="1457"/>
                  </a:lnTo>
                  <a:lnTo>
                    <a:pt x="1794" y="1459"/>
                  </a:lnTo>
                  <a:lnTo>
                    <a:pt x="1799" y="1459"/>
                  </a:lnTo>
                  <a:lnTo>
                    <a:pt x="1804" y="1461"/>
                  </a:lnTo>
                  <a:lnTo>
                    <a:pt x="1809" y="1462"/>
                  </a:lnTo>
                  <a:lnTo>
                    <a:pt x="1814" y="1463"/>
                  </a:lnTo>
                  <a:lnTo>
                    <a:pt x="1818" y="1464"/>
                  </a:lnTo>
                  <a:lnTo>
                    <a:pt x="1824" y="1465"/>
                  </a:lnTo>
                  <a:lnTo>
                    <a:pt x="1829" y="1466"/>
                  </a:lnTo>
                  <a:lnTo>
                    <a:pt x="1834" y="1468"/>
                  </a:lnTo>
                  <a:lnTo>
                    <a:pt x="1839" y="1469"/>
                  </a:lnTo>
                  <a:lnTo>
                    <a:pt x="1843" y="1469"/>
                  </a:lnTo>
                  <a:lnTo>
                    <a:pt x="1849" y="1470"/>
                  </a:lnTo>
                  <a:lnTo>
                    <a:pt x="1854" y="1472"/>
                  </a:lnTo>
                  <a:lnTo>
                    <a:pt x="1859" y="1472"/>
                  </a:lnTo>
                  <a:lnTo>
                    <a:pt x="1864" y="1472"/>
                  </a:lnTo>
                  <a:lnTo>
                    <a:pt x="1868" y="1473"/>
                  </a:lnTo>
                  <a:lnTo>
                    <a:pt x="1873" y="1474"/>
                  </a:lnTo>
                  <a:lnTo>
                    <a:pt x="1879" y="1475"/>
                  </a:lnTo>
                  <a:lnTo>
                    <a:pt x="1884" y="1475"/>
                  </a:lnTo>
                  <a:lnTo>
                    <a:pt x="1888" y="1476"/>
                  </a:lnTo>
                  <a:lnTo>
                    <a:pt x="1893" y="1477"/>
                  </a:lnTo>
                  <a:lnTo>
                    <a:pt x="1898" y="1478"/>
                  </a:lnTo>
                  <a:lnTo>
                    <a:pt x="1904" y="1478"/>
                  </a:lnTo>
                  <a:lnTo>
                    <a:pt x="1909" y="1478"/>
                  </a:lnTo>
                  <a:lnTo>
                    <a:pt x="1913" y="1479"/>
                  </a:lnTo>
                  <a:lnTo>
                    <a:pt x="1918" y="1479"/>
                  </a:lnTo>
                  <a:lnTo>
                    <a:pt x="1923" y="1480"/>
                  </a:lnTo>
                  <a:lnTo>
                    <a:pt x="1929" y="1481"/>
                  </a:lnTo>
                  <a:lnTo>
                    <a:pt x="1934" y="1482"/>
                  </a:lnTo>
                  <a:lnTo>
                    <a:pt x="1938" y="1482"/>
                  </a:lnTo>
                  <a:lnTo>
                    <a:pt x="1943" y="1482"/>
                  </a:lnTo>
                  <a:lnTo>
                    <a:pt x="1948" y="1483"/>
                  </a:lnTo>
                  <a:lnTo>
                    <a:pt x="1953" y="1483"/>
                  </a:lnTo>
                  <a:lnTo>
                    <a:pt x="1958" y="1484"/>
                  </a:lnTo>
                  <a:lnTo>
                    <a:pt x="1963" y="1484"/>
                  </a:lnTo>
                  <a:lnTo>
                    <a:pt x="1968" y="1485"/>
                  </a:lnTo>
                  <a:lnTo>
                    <a:pt x="1973" y="1485"/>
                  </a:lnTo>
                  <a:lnTo>
                    <a:pt x="1978" y="1485"/>
                  </a:lnTo>
                  <a:lnTo>
                    <a:pt x="1983" y="1485"/>
                  </a:lnTo>
                  <a:lnTo>
                    <a:pt x="1988" y="1486"/>
                  </a:lnTo>
                  <a:lnTo>
                    <a:pt x="1993" y="1486"/>
                  </a:lnTo>
                  <a:lnTo>
                    <a:pt x="1998" y="1487"/>
                  </a:lnTo>
                  <a:lnTo>
                    <a:pt x="2003" y="1487"/>
                  </a:lnTo>
                  <a:lnTo>
                    <a:pt x="2008" y="1488"/>
                  </a:lnTo>
                  <a:lnTo>
                    <a:pt x="2013" y="1488"/>
                  </a:lnTo>
                  <a:lnTo>
                    <a:pt x="2018" y="1488"/>
                  </a:lnTo>
                  <a:lnTo>
                    <a:pt x="2023" y="1488"/>
                  </a:lnTo>
                  <a:lnTo>
                    <a:pt x="2028" y="1488"/>
                  </a:lnTo>
                  <a:lnTo>
                    <a:pt x="2033" y="1489"/>
                  </a:lnTo>
                  <a:lnTo>
                    <a:pt x="2038" y="1489"/>
                  </a:lnTo>
                  <a:lnTo>
                    <a:pt x="2043" y="1490"/>
                  </a:lnTo>
                  <a:lnTo>
                    <a:pt x="2048" y="1490"/>
                  </a:lnTo>
                  <a:lnTo>
                    <a:pt x="2053" y="1490"/>
                  </a:lnTo>
                  <a:lnTo>
                    <a:pt x="2058" y="1491"/>
                  </a:lnTo>
                  <a:lnTo>
                    <a:pt x="2063" y="1491"/>
                  </a:lnTo>
                  <a:lnTo>
                    <a:pt x="2068" y="1491"/>
                  </a:lnTo>
                  <a:lnTo>
                    <a:pt x="2073" y="1491"/>
                  </a:lnTo>
                  <a:lnTo>
                    <a:pt x="2078" y="1491"/>
                  </a:lnTo>
                  <a:lnTo>
                    <a:pt x="2083" y="1491"/>
                  </a:lnTo>
                  <a:lnTo>
                    <a:pt x="2088" y="1491"/>
                  </a:lnTo>
                  <a:lnTo>
                    <a:pt x="2093" y="1491"/>
                  </a:lnTo>
                  <a:lnTo>
                    <a:pt x="2097" y="1492"/>
                  </a:lnTo>
                  <a:lnTo>
                    <a:pt x="2103" y="1492"/>
                  </a:lnTo>
                  <a:lnTo>
                    <a:pt x="2108" y="1492"/>
                  </a:lnTo>
                  <a:lnTo>
                    <a:pt x="2113" y="1492"/>
                  </a:lnTo>
                  <a:lnTo>
                    <a:pt x="2118" y="1492"/>
                  </a:lnTo>
                  <a:lnTo>
                    <a:pt x="2122" y="1493"/>
                  </a:lnTo>
                  <a:lnTo>
                    <a:pt x="2128" y="1493"/>
                  </a:lnTo>
                  <a:lnTo>
                    <a:pt x="2133" y="1493"/>
                  </a:lnTo>
                  <a:lnTo>
                    <a:pt x="2138" y="1493"/>
                  </a:lnTo>
                  <a:lnTo>
                    <a:pt x="2143" y="1494"/>
                  </a:lnTo>
                  <a:lnTo>
                    <a:pt x="2147" y="1494"/>
                  </a:lnTo>
                  <a:lnTo>
                    <a:pt x="2153" y="1494"/>
                  </a:lnTo>
                  <a:lnTo>
                    <a:pt x="2158" y="1494"/>
                  </a:lnTo>
                  <a:lnTo>
                    <a:pt x="2163" y="1494"/>
                  </a:lnTo>
                  <a:lnTo>
                    <a:pt x="2167" y="1495"/>
                  </a:lnTo>
                  <a:lnTo>
                    <a:pt x="2172" y="1495"/>
                  </a:lnTo>
                  <a:lnTo>
                    <a:pt x="2177" y="1495"/>
                  </a:lnTo>
                  <a:lnTo>
                    <a:pt x="2183" y="1495"/>
                  </a:lnTo>
                  <a:lnTo>
                    <a:pt x="2188" y="1495"/>
                  </a:lnTo>
                  <a:lnTo>
                    <a:pt x="2192" y="1495"/>
                  </a:lnTo>
                  <a:lnTo>
                    <a:pt x="2197" y="1495"/>
                  </a:lnTo>
                  <a:lnTo>
                    <a:pt x="2202" y="1495"/>
                  </a:lnTo>
                  <a:lnTo>
                    <a:pt x="2208" y="1495"/>
                  </a:lnTo>
                  <a:lnTo>
                    <a:pt x="2213" y="1495"/>
                  </a:lnTo>
                  <a:lnTo>
                    <a:pt x="2217" y="1496"/>
                  </a:lnTo>
                  <a:lnTo>
                    <a:pt x="2222" y="1496"/>
                  </a:lnTo>
                  <a:lnTo>
                    <a:pt x="2227" y="1496"/>
                  </a:lnTo>
                  <a:lnTo>
                    <a:pt x="2233" y="1497"/>
                  </a:lnTo>
                  <a:lnTo>
                    <a:pt x="2237" y="1497"/>
                  </a:lnTo>
                  <a:lnTo>
                    <a:pt x="2242" y="1497"/>
                  </a:lnTo>
                  <a:lnTo>
                    <a:pt x="2247" y="1497"/>
                  </a:lnTo>
                  <a:lnTo>
                    <a:pt x="2252" y="1498"/>
                  </a:lnTo>
                  <a:lnTo>
                    <a:pt x="2257" y="1498"/>
                  </a:lnTo>
                  <a:lnTo>
                    <a:pt x="2262" y="1498"/>
                  </a:lnTo>
                  <a:lnTo>
                    <a:pt x="2267" y="1498"/>
                  </a:lnTo>
                  <a:lnTo>
                    <a:pt x="2272" y="1498"/>
                  </a:lnTo>
                  <a:lnTo>
                    <a:pt x="2277" y="1498"/>
                  </a:lnTo>
                  <a:lnTo>
                    <a:pt x="2282" y="1498"/>
                  </a:lnTo>
                  <a:lnTo>
                    <a:pt x="2287" y="1498"/>
                  </a:lnTo>
                  <a:lnTo>
                    <a:pt x="2292" y="1498"/>
                  </a:lnTo>
                  <a:lnTo>
                    <a:pt x="2297" y="1498"/>
                  </a:lnTo>
                  <a:lnTo>
                    <a:pt x="2302" y="1498"/>
                  </a:lnTo>
                  <a:lnTo>
                    <a:pt x="2307" y="1499"/>
                  </a:lnTo>
                  <a:lnTo>
                    <a:pt x="2312" y="1499"/>
                  </a:lnTo>
                  <a:lnTo>
                    <a:pt x="2317" y="1499"/>
                  </a:lnTo>
                  <a:lnTo>
                    <a:pt x="2322" y="1499"/>
                  </a:lnTo>
                  <a:lnTo>
                    <a:pt x="2327" y="1499"/>
                  </a:lnTo>
                  <a:lnTo>
                    <a:pt x="2332" y="1499"/>
                  </a:lnTo>
                  <a:lnTo>
                    <a:pt x="2337" y="1499"/>
                  </a:lnTo>
                  <a:lnTo>
                    <a:pt x="2342" y="1499"/>
                  </a:lnTo>
                  <a:lnTo>
                    <a:pt x="2347" y="1499"/>
                  </a:lnTo>
                  <a:lnTo>
                    <a:pt x="2352" y="1499"/>
                  </a:lnTo>
                  <a:lnTo>
                    <a:pt x="2357" y="1499"/>
                  </a:lnTo>
                  <a:lnTo>
                    <a:pt x="2362" y="1500"/>
                  </a:lnTo>
                  <a:lnTo>
                    <a:pt x="2367" y="1500"/>
                  </a:lnTo>
                  <a:lnTo>
                    <a:pt x="2372" y="1500"/>
                  </a:lnTo>
                  <a:lnTo>
                    <a:pt x="2377" y="1500"/>
                  </a:lnTo>
                  <a:lnTo>
                    <a:pt x="2382" y="1500"/>
                  </a:lnTo>
                  <a:lnTo>
                    <a:pt x="2387" y="1500"/>
                  </a:lnTo>
                  <a:lnTo>
                    <a:pt x="2392" y="1500"/>
                  </a:lnTo>
                  <a:lnTo>
                    <a:pt x="2397" y="1501"/>
                  </a:lnTo>
                  <a:lnTo>
                    <a:pt x="2401" y="1501"/>
                  </a:lnTo>
                  <a:lnTo>
                    <a:pt x="2407" y="1501"/>
                  </a:lnTo>
                  <a:lnTo>
                    <a:pt x="2412" y="1501"/>
                  </a:lnTo>
                  <a:lnTo>
                    <a:pt x="2417" y="1501"/>
                  </a:lnTo>
                  <a:lnTo>
                    <a:pt x="2422" y="1501"/>
                  </a:lnTo>
                  <a:lnTo>
                    <a:pt x="2426" y="1501"/>
                  </a:lnTo>
                  <a:lnTo>
                    <a:pt x="2432" y="1501"/>
                  </a:lnTo>
                  <a:lnTo>
                    <a:pt x="2437" y="1501"/>
                  </a:lnTo>
                  <a:lnTo>
                    <a:pt x="2442" y="1501"/>
                  </a:lnTo>
                  <a:lnTo>
                    <a:pt x="2446" y="1501"/>
                  </a:lnTo>
                  <a:lnTo>
                    <a:pt x="2451" y="1501"/>
                  </a:lnTo>
                  <a:lnTo>
                    <a:pt x="2457" y="1501"/>
                  </a:lnTo>
                  <a:lnTo>
                    <a:pt x="2462" y="1501"/>
                  </a:lnTo>
                  <a:lnTo>
                    <a:pt x="2467" y="1501"/>
                  </a:lnTo>
                  <a:lnTo>
                    <a:pt x="2471" y="1501"/>
                  </a:lnTo>
                  <a:lnTo>
                    <a:pt x="2476" y="1501"/>
                  </a:lnTo>
                  <a:lnTo>
                    <a:pt x="2481" y="1501"/>
                  </a:lnTo>
                  <a:lnTo>
                    <a:pt x="2487" y="1501"/>
                  </a:lnTo>
                  <a:lnTo>
                    <a:pt x="2492" y="1501"/>
                  </a:lnTo>
                  <a:lnTo>
                    <a:pt x="2496" y="1501"/>
                  </a:lnTo>
                  <a:lnTo>
                    <a:pt x="2501" y="1501"/>
                  </a:lnTo>
                  <a:lnTo>
                    <a:pt x="2506" y="1501"/>
                  </a:lnTo>
                  <a:lnTo>
                    <a:pt x="2512" y="1501"/>
                  </a:lnTo>
                  <a:lnTo>
                    <a:pt x="2516" y="1501"/>
                  </a:lnTo>
                  <a:lnTo>
                    <a:pt x="2521" y="1502"/>
                  </a:lnTo>
                  <a:lnTo>
                    <a:pt x="2526" y="1502"/>
                  </a:lnTo>
                  <a:lnTo>
                    <a:pt x="2531" y="1502"/>
                  </a:lnTo>
                  <a:lnTo>
                    <a:pt x="2537" y="1502"/>
                  </a:lnTo>
                  <a:lnTo>
                    <a:pt x="2541" y="1502"/>
                  </a:lnTo>
                  <a:lnTo>
                    <a:pt x="2546" y="1502"/>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5" name="Freeform 94">
              <a:extLst>
                <a:ext uri="{FF2B5EF4-FFF2-40B4-BE49-F238E27FC236}">
                  <a16:creationId xmlns:a16="http://schemas.microsoft.com/office/drawing/2014/main" id="{00000000-0008-0000-0500-00005F000000}"/>
                </a:ext>
              </a:extLst>
            </xdr:cNvPr>
            <xdr:cNvSpPr>
              <a:spLocks/>
            </xdr:cNvSpPr>
          </xdr:nvSpPr>
          <xdr:spPr bwMode="auto">
            <a:xfrm>
              <a:off x="4849712" y="4009361"/>
              <a:ext cx="2727325" cy="14288"/>
            </a:xfrm>
            <a:custGeom>
              <a:avLst/>
              <a:gdLst>
                <a:gd name="T0" fmla="*/ 2147483647 w 1718"/>
                <a:gd name="T1" fmla="*/ 0 h 9"/>
                <a:gd name="T2" fmla="*/ 2147483647 w 1718"/>
                <a:gd name="T3" fmla="*/ 2147483647 h 9"/>
                <a:gd name="T4" fmla="*/ 2147483647 w 1718"/>
                <a:gd name="T5" fmla="*/ 2147483647 h 9"/>
                <a:gd name="T6" fmla="*/ 2147483647 w 1718"/>
                <a:gd name="T7" fmla="*/ 2147483647 h 9"/>
                <a:gd name="T8" fmla="*/ 2147483647 w 1718"/>
                <a:gd name="T9" fmla="*/ 2147483647 h 9"/>
                <a:gd name="T10" fmla="*/ 2147483647 w 1718"/>
                <a:gd name="T11" fmla="*/ 2147483647 h 9"/>
                <a:gd name="T12" fmla="*/ 2147483647 w 1718"/>
                <a:gd name="T13" fmla="*/ 2147483647 h 9"/>
                <a:gd name="T14" fmla="*/ 2147483647 w 1718"/>
                <a:gd name="T15" fmla="*/ 2147483647 h 9"/>
                <a:gd name="T16" fmla="*/ 2147483647 w 1718"/>
                <a:gd name="T17" fmla="*/ 2147483647 h 9"/>
                <a:gd name="T18" fmla="*/ 2147483647 w 1718"/>
                <a:gd name="T19" fmla="*/ 2147483647 h 9"/>
                <a:gd name="T20" fmla="*/ 2147483647 w 1718"/>
                <a:gd name="T21" fmla="*/ 2147483647 h 9"/>
                <a:gd name="T22" fmla="*/ 2147483647 w 1718"/>
                <a:gd name="T23" fmla="*/ 2147483647 h 9"/>
                <a:gd name="T24" fmla="*/ 2147483647 w 1718"/>
                <a:gd name="T25" fmla="*/ 2147483647 h 9"/>
                <a:gd name="T26" fmla="*/ 2147483647 w 1718"/>
                <a:gd name="T27" fmla="*/ 2147483647 h 9"/>
                <a:gd name="T28" fmla="*/ 2147483647 w 1718"/>
                <a:gd name="T29" fmla="*/ 2147483647 h 9"/>
                <a:gd name="T30" fmla="*/ 2147483647 w 1718"/>
                <a:gd name="T31" fmla="*/ 2147483647 h 9"/>
                <a:gd name="T32" fmla="*/ 2147483647 w 1718"/>
                <a:gd name="T33" fmla="*/ 2147483647 h 9"/>
                <a:gd name="T34" fmla="*/ 2147483647 w 1718"/>
                <a:gd name="T35" fmla="*/ 2147483647 h 9"/>
                <a:gd name="T36" fmla="*/ 2147483647 w 1718"/>
                <a:gd name="T37" fmla="*/ 2147483647 h 9"/>
                <a:gd name="T38" fmla="*/ 2147483647 w 1718"/>
                <a:gd name="T39" fmla="*/ 2147483647 h 9"/>
                <a:gd name="T40" fmla="*/ 2147483647 w 1718"/>
                <a:gd name="T41" fmla="*/ 2147483647 h 9"/>
                <a:gd name="T42" fmla="*/ 2147483647 w 1718"/>
                <a:gd name="T43" fmla="*/ 2147483647 h 9"/>
                <a:gd name="T44" fmla="*/ 2147483647 w 1718"/>
                <a:gd name="T45" fmla="*/ 2147483647 h 9"/>
                <a:gd name="T46" fmla="*/ 2147483647 w 1718"/>
                <a:gd name="T47" fmla="*/ 2147483647 h 9"/>
                <a:gd name="T48" fmla="*/ 2147483647 w 1718"/>
                <a:gd name="T49" fmla="*/ 2147483647 h 9"/>
                <a:gd name="T50" fmla="*/ 2147483647 w 1718"/>
                <a:gd name="T51" fmla="*/ 2147483647 h 9"/>
                <a:gd name="T52" fmla="*/ 2147483647 w 1718"/>
                <a:gd name="T53" fmla="*/ 2147483647 h 9"/>
                <a:gd name="T54" fmla="*/ 2147483647 w 1718"/>
                <a:gd name="T55" fmla="*/ 2147483647 h 9"/>
                <a:gd name="T56" fmla="*/ 2147483647 w 1718"/>
                <a:gd name="T57" fmla="*/ 2147483647 h 9"/>
                <a:gd name="T58" fmla="*/ 2147483647 w 1718"/>
                <a:gd name="T59" fmla="*/ 2147483647 h 9"/>
                <a:gd name="T60" fmla="*/ 2147483647 w 1718"/>
                <a:gd name="T61" fmla="*/ 2147483647 h 9"/>
                <a:gd name="T62" fmla="*/ 2147483647 w 1718"/>
                <a:gd name="T63" fmla="*/ 2147483647 h 9"/>
                <a:gd name="T64" fmla="*/ 2147483647 w 1718"/>
                <a:gd name="T65" fmla="*/ 2147483647 h 9"/>
                <a:gd name="T66" fmla="*/ 2147483647 w 1718"/>
                <a:gd name="T67" fmla="*/ 2147483647 h 9"/>
                <a:gd name="T68" fmla="*/ 2147483647 w 1718"/>
                <a:gd name="T69" fmla="*/ 2147483647 h 9"/>
                <a:gd name="T70" fmla="*/ 2147483647 w 1718"/>
                <a:gd name="T71" fmla="*/ 2147483647 h 9"/>
                <a:gd name="T72" fmla="*/ 2147483647 w 1718"/>
                <a:gd name="T73" fmla="*/ 2147483647 h 9"/>
                <a:gd name="T74" fmla="*/ 2147483647 w 1718"/>
                <a:gd name="T75" fmla="*/ 2147483647 h 9"/>
                <a:gd name="T76" fmla="*/ 2147483647 w 1718"/>
                <a:gd name="T77" fmla="*/ 2147483647 h 9"/>
                <a:gd name="T78" fmla="*/ 2147483647 w 1718"/>
                <a:gd name="T79" fmla="*/ 2147483647 h 9"/>
                <a:gd name="T80" fmla="*/ 2147483647 w 1718"/>
                <a:gd name="T81" fmla="*/ 2147483647 h 9"/>
                <a:gd name="T82" fmla="*/ 2147483647 w 1718"/>
                <a:gd name="T83" fmla="*/ 2147483647 h 9"/>
                <a:gd name="T84" fmla="*/ 2147483647 w 1718"/>
                <a:gd name="T85" fmla="*/ 2147483647 h 9"/>
                <a:gd name="T86" fmla="*/ 2147483647 w 1718"/>
                <a:gd name="T87" fmla="*/ 2147483647 h 9"/>
                <a:gd name="T88" fmla="*/ 2147483647 w 1718"/>
                <a:gd name="T89" fmla="*/ 2147483647 h 9"/>
                <a:gd name="T90" fmla="*/ 2147483647 w 1718"/>
                <a:gd name="T91" fmla="*/ 2147483647 h 9"/>
                <a:gd name="T92" fmla="*/ 2147483647 w 1718"/>
                <a:gd name="T93" fmla="*/ 2147483647 h 9"/>
                <a:gd name="T94" fmla="*/ 2147483647 w 1718"/>
                <a:gd name="T95" fmla="*/ 2147483647 h 9"/>
                <a:gd name="T96" fmla="*/ 2147483647 w 1718"/>
                <a:gd name="T97" fmla="*/ 2147483647 h 9"/>
                <a:gd name="T98" fmla="*/ 2147483647 w 1718"/>
                <a:gd name="T99" fmla="*/ 2147483647 h 9"/>
                <a:gd name="T100" fmla="*/ 2147483647 w 1718"/>
                <a:gd name="T101" fmla="*/ 2147483647 h 9"/>
                <a:gd name="T102" fmla="*/ 2147483647 w 1718"/>
                <a:gd name="T103" fmla="*/ 2147483647 h 9"/>
                <a:gd name="T104" fmla="*/ 2147483647 w 1718"/>
                <a:gd name="T105" fmla="*/ 2147483647 h 9"/>
                <a:gd name="T106" fmla="*/ 2147483647 w 1718"/>
                <a:gd name="T107" fmla="*/ 2147483647 h 9"/>
                <a:gd name="T108" fmla="*/ 2147483647 w 1718"/>
                <a:gd name="T109" fmla="*/ 2147483647 h 9"/>
                <a:gd name="T110" fmla="*/ 2147483647 w 1718"/>
                <a:gd name="T111" fmla="*/ 2147483647 h 9"/>
                <a:gd name="T112" fmla="*/ 2147483647 w 1718"/>
                <a:gd name="T113" fmla="*/ 2147483647 h 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9">
                  <a:moveTo>
                    <a:pt x="0" y="0"/>
                  </a:moveTo>
                  <a:lnTo>
                    <a:pt x="5" y="0"/>
                  </a:lnTo>
                  <a:lnTo>
                    <a:pt x="10" y="0"/>
                  </a:lnTo>
                  <a:lnTo>
                    <a:pt x="15" y="0"/>
                  </a:lnTo>
                  <a:lnTo>
                    <a:pt x="20" y="0"/>
                  </a:lnTo>
                  <a:lnTo>
                    <a:pt x="25" y="0"/>
                  </a:lnTo>
                  <a:lnTo>
                    <a:pt x="30" y="0"/>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5"/>
                  </a:lnTo>
                  <a:lnTo>
                    <a:pt x="519" y="5"/>
                  </a:lnTo>
                  <a:lnTo>
                    <a:pt x="524" y="4"/>
                  </a:lnTo>
                  <a:lnTo>
                    <a:pt x="529" y="5"/>
                  </a:lnTo>
                  <a:lnTo>
                    <a:pt x="533" y="5"/>
                  </a:lnTo>
                  <a:lnTo>
                    <a:pt x="538" y="5"/>
                  </a:lnTo>
                  <a:lnTo>
                    <a:pt x="544" y="5"/>
                  </a:lnTo>
                  <a:lnTo>
                    <a:pt x="549" y="5"/>
                  </a:lnTo>
                  <a:lnTo>
                    <a:pt x="553" y="5"/>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6"/>
                  </a:lnTo>
                  <a:lnTo>
                    <a:pt x="693" y="5"/>
                  </a:lnTo>
                  <a:lnTo>
                    <a:pt x="698" y="5"/>
                  </a:lnTo>
                  <a:lnTo>
                    <a:pt x="703" y="5"/>
                  </a:lnTo>
                  <a:lnTo>
                    <a:pt x="708" y="6"/>
                  </a:lnTo>
                  <a:lnTo>
                    <a:pt x="713" y="6"/>
                  </a:lnTo>
                  <a:lnTo>
                    <a:pt x="718" y="6"/>
                  </a:lnTo>
                  <a:lnTo>
                    <a:pt x="723" y="6"/>
                  </a:lnTo>
                  <a:lnTo>
                    <a:pt x="728" y="6"/>
                  </a:lnTo>
                  <a:lnTo>
                    <a:pt x="733" y="6"/>
                  </a:lnTo>
                  <a:lnTo>
                    <a:pt x="738" y="6"/>
                  </a:lnTo>
                  <a:lnTo>
                    <a:pt x="743" y="6"/>
                  </a:lnTo>
                  <a:lnTo>
                    <a:pt x="748" y="6"/>
                  </a:lnTo>
                  <a:lnTo>
                    <a:pt x="753" y="6"/>
                  </a:lnTo>
                  <a:lnTo>
                    <a:pt x="758" y="6"/>
                  </a:lnTo>
                  <a:lnTo>
                    <a:pt x="762" y="6"/>
                  </a:lnTo>
                  <a:lnTo>
                    <a:pt x="768" y="6"/>
                  </a:lnTo>
                  <a:lnTo>
                    <a:pt x="773" y="6"/>
                  </a:lnTo>
                  <a:lnTo>
                    <a:pt x="778" y="6"/>
                  </a:lnTo>
                  <a:lnTo>
                    <a:pt x="783" y="6"/>
                  </a:lnTo>
                  <a:lnTo>
                    <a:pt x="787" y="6"/>
                  </a:lnTo>
                  <a:lnTo>
                    <a:pt x="792" y="6"/>
                  </a:lnTo>
                  <a:lnTo>
                    <a:pt x="798" y="6"/>
                  </a:lnTo>
                  <a:lnTo>
                    <a:pt x="803" y="6"/>
                  </a:lnTo>
                  <a:lnTo>
                    <a:pt x="808" y="6"/>
                  </a:lnTo>
                  <a:lnTo>
                    <a:pt x="812" y="6"/>
                  </a:lnTo>
                  <a:lnTo>
                    <a:pt x="817" y="6"/>
                  </a:lnTo>
                  <a:lnTo>
                    <a:pt x="823" y="6"/>
                  </a:lnTo>
                  <a:lnTo>
                    <a:pt x="828" y="6"/>
                  </a:lnTo>
                  <a:lnTo>
                    <a:pt x="832" y="6"/>
                  </a:lnTo>
                  <a:lnTo>
                    <a:pt x="837" y="6"/>
                  </a:lnTo>
                  <a:lnTo>
                    <a:pt x="842" y="6"/>
                  </a:lnTo>
                  <a:lnTo>
                    <a:pt x="848" y="6"/>
                  </a:lnTo>
                  <a:lnTo>
                    <a:pt x="853" y="6"/>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7"/>
                  </a:lnTo>
                  <a:lnTo>
                    <a:pt x="1066" y="6"/>
                  </a:lnTo>
                  <a:lnTo>
                    <a:pt x="1072" y="6"/>
                  </a:lnTo>
                  <a:lnTo>
                    <a:pt x="1077" y="7"/>
                  </a:lnTo>
                  <a:lnTo>
                    <a:pt x="1082" y="7"/>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7"/>
                  </a:lnTo>
                  <a:lnTo>
                    <a:pt x="1211" y="7"/>
                  </a:lnTo>
                  <a:lnTo>
                    <a:pt x="1216" y="7"/>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8"/>
                  </a:lnTo>
                  <a:lnTo>
                    <a:pt x="1311" y="8"/>
                  </a:lnTo>
                  <a:lnTo>
                    <a:pt x="1316" y="8"/>
                  </a:lnTo>
                  <a:lnTo>
                    <a:pt x="1321" y="7"/>
                  </a:lnTo>
                  <a:lnTo>
                    <a:pt x="1326" y="8"/>
                  </a:lnTo>
                  <a:lnTo>
                    <a:pt x="1331" y="7"/>
                  </a:lnTo>
                  <a:lnTo>
                    <a:pt x="1336" y="8"/>
                  </a:lnTo>
                  <a:lnTo>
                    <a:pt x="1341" y="8"/>
                  </a:lnTo>
                  <a:lnTo>
                    <a:pt x="1345" y="8"/>
                  </a:lnTo>
                  <a:lnTo>
                    <a:pt x="1351" y="8"/>
                  </a:lnTo>
                  <a:lnTo>
                    <a:pt x="1356" y="8"/>
                  </a:lnTo>
                  <a:lnTo>
                    <a:pt x="1361" y="8"/>
                  </a:lnTo>
                  <a:lnTo>
                    <a:pt x="1366" y="8"/>
                  </a:lnTo>
                  <a:lnTo>
                    <a:pt x="1370" y="8"/>
                  </a:lnTo>
                  <a:lnTo>
                    <a:pt x="1376" y="8"/>
                  </a:lnTo>
                  <a:lnTo>
                    <a:pt x="1381" y="8"/>
                  </a:lnTo>
                  <a:lnTo>
                    <a:pt x="1386" y="8"/>
                  </a:lnTo>
                  <a:lnTo>
                    <a:pt x="1391" y="8"/>
                  </a:lnTo>
                  <a:lnTo>
                    <a:pt x="1395" y="8"/>
                  </a:lnTo>
                  <a:lnTo>
                    <a:pt x="1401" y="8"/>
                  </a:lnTo>
                  <a:lnTo>
                    <a:pt x="1406" y="8"/>
                  </a:lnTo>
                  <a:lnTo>
                    <a:pt x="1411" y="8"/>
                  </a:lnTo>
                  <a:lnTo>
                    <a:pt x="1415" y="8"/>
                  </a:lnTo>
                  <a:lnTo>
                    <a:pt x="1420" y="8"/>
                  </a:lnTo>
                  <a:lnTo>
                    <a:pt x="1425" y="8"/>
                  </a:lnTo>
                  <a:lnTo>
                    <a:pt x="1431" y="8"/>
                  </a:lnTo>
                  <a:lnTo>
                    <a:pt x="1436" y="8"/>
                  </a:lnTo>
                  <a:lnTo>
                    <a:pt x="1440" y="8"/>
                  </a:lnTo>
                  <a:lnTo>
                    <a:pt x="1445" y="8"/>
                  </a:lnTo>
                  <a:lnTo>
                    <a:pt x="1450" y="8"/>
                  </a:lnTo>
                  <a:lnTo>
                    <a:pt x="1456" y="8"/>
                  </a:lnTo>
                  <a:lnTo>
                    <a:pt x="1461" y="8"/>
                  </a:lnTo>
                  <a:lnTo>
                    <a:pt x="1465" y="8"/>
                  </a:lnTo>
                  <a:lnTo>
                    <a:pt x="1470" y="8"/>
                  </a:lnTo>
                  <a:lnTo>
                    <a:pt x="1475" y="8"/>
                  </a:lnTo>
                  <a:lnTo>
                    <a:pt x="1481" y="8"/>
                  </a:lnTo>
                  <a:lnTo>
                    <a:pt x="1485" y="8"/>
                  </a:lnTo>
                  <a:lnTo>
                    <a:pt x="1490" y="8"/>
                  </a:lnTo>
                  <a:lnTo>
                    <a:pt x="1495" y="8"/>
                  </a:lnTo>
                  <a:lnTo>
                    <a:pt x="1500" y="8"/>
                  </a:lnTo>
                  <a:lnTo>
                    <a:pt x="1505" y="8"/>
                  </a:lnTo>
                  <a:lnTo>
                    <a:pt x="1510" y="8"/>
                  </a:lnTo>
                  <a:lnTo>
                    <a:pt x="1515" y="8"/>
                  </a:lnTo>
                  <a:lnTo>
                    <a:pt x="1520" y="8"/>
                  </a:lnTo>
                  <a:lnTo>
                    <a:pt x="1525" y="8"/>
                  </a:lnTo>
                  <a:lnTo>
                    <a:pt x="1530" y="8"/>
                  </a:lnTo>
                  <a:lnTo>
                    <a:pt x="1535" y="8"/>
                  </a:lnTo>
                  <a:lnTo>
                    <a:pt x="1540" y="8"/>
                  </a:lnTo>
                  <a:lnTo>
                    <a:pt x="1545" y="8"/>
                  </a:lnTo>
                  <a:lnTo>
                    <a:pt x="1550" y="8"/>
                  </a:lnTo>
                  <a:lnTo>
                    <a:pt x="1555" y="9"/>
                  </a:lnTo>
                  <a:lnTo>
                    <a:pt x="1560" y="9"/>
                  </a:lnTo>
                  <a:lnTo>
                    <a:pt x="1565" y="9"/>
                  </a:lnTo>
                  <a:lnTo>
                    <a:pt x="1570" y="9"/>
                  </a:lnTo>
                  <a:lnTo>
                    <a:pt x="1575" y="9"/>
                  </a:lnTo>
                  <a:lnTo>
                    <a:pt x="1580" y="9"/>
                  </a:lnTo>
                  <a:lnTo>
                    <a:pt x="1585" y="9"/>
                  </a:lnTo>
                  <a:lnTo>
                    <a:pt x="1590" y="9"/>
                  </a:lnTo>
                  <a:lnTo>
                    <a:pt x="1595" y="8"/>
                  </a:lnTo>
                  <a:lnTo>
                    <a:pt x="1600" y="8"/>
                  </a:lnTo>
                  <a:lnTo>
                    <a:pt x="1605" y="8"/>
                  </a:lnTo>
                  <a:lnTo>
                    <a:pt x="1610" y="8"/>
                  </a:lnTo>
                  <a:lnTo>
                    <a:pt x="1615" y="8"/>
                  </a:lnTo>
                  <a:lnTo>
                    <a:pt x="1620" y="8"/>
                  </a:lnTo>
                  <a:lnTo>
                    <a:pt x="1625" y="8"/>
                  </a:lnTo>
                  <a:lnTo>
                    <a:pt x="1630" y="8"/>
                  </a:lnTo>
                  <a:lnTo>
                    <a:pt x="1635" y="8"/>
                  </a:lnTo>
                  <a:lnTo>
                    <a:pt x="1640" y="8"/>
                  </a:lnTo>
                  <a:lnTo>
                    <a:pt x="1645" y="8"/>
                  </a:lnTo>
                  <a:lnTo>
                    <a:pt x="1649" y="8"/>
                  </a:lnTo>
                  <a:lnTo>
                    <a:pt x="1655" y="8"/>
                  </a:lnTo>
                  <a:lnTo>
                    <a:pt x="1660" y="8"/>
                  </a:lnTo>
                  <a:lnTo>
                    <a:pt x="1665" y="8"/>
                  </a:lnTo>
                  <a:lnTo>
                    <a:pt x="1670" y="8"/>
                  </a:lnTo>
                  <a:lnTo>
                    <a:pt x="1674" y="8"/>
                  </a:lnTo>
                  <a:lnTo>
                    <a:pt x="1680" y="8"/>
                  </a:lnTo>
                  <a:lnTo>
                    <a:pt x="1685" y="8"/>
                  </a:lnTo>
                  <a:lnTo>
                    <a:pt x="1690" y="8"/>
                  </a:lnTo>
                  <a:lnTo>
                    <a:pt x="1694" y="9"/>
                  </a:lnTo>
                  <a:lnTo>
                    <a:pt x="1699" y="9"/>
                  </a:lnTo>
                  <a:lnTo>
                    <a:pt x="1705" y="9"/>
                  </a:lnTo>
                  <a:lnTo>
                    <a:pt x="1710" y="9"/>
                  </a:lnTo>
                  <a:lnTo>
                    <a:pt x="1715" y="9"/>
                  </a:lnTo>
                  <a:lnTo>
                    <a:pt x="1718" y="9"/>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6" name="Freeform 95">
              <a:extLst>
                <a:ext uri="{FF2B5EF4-FFF2-40B4-BE49-F238E27FC236}">
                  <a16:creationId xmlns:a16="http://schemas.microsoft.com/office/drawing/2014/main" id="{00000000-0008-0000-0500-000060000000}"/>
                </a:ext>
              </a:extLst>
            </xdr:cNvPr>
            <xdr:cNvSpPr>
              <a:spLocks/>
            </xdr:cNvSpPr>
          </xdr:nvSpPr>
          <xdr:spPr bwMode="auto">
            <a:xfrm>
              <a:off x="807937" y="1666211"/>
              <a:ext cx="4041775" cy="2354263"/>
            </a:xfrm>
            <a:custGeom>
              <a:avLst/>
              <a:gdLst>
                <a:gd name="T0" fmla="*/ 2147483647 w 2546"/>
                <a:gd name="T1" fmla="*/ 2147483647 h 1483"/>
                <a:gd name="T2" fmla="*/ 2147483647 w 2546"/>
                <a:gd name="T3" fmla="*/ 2147483647 h 1483"/>
                <a:gd name="T4" fmla="*/ 2147483647 w 2546"/>
                <a:gd name="T5" fmla="*/ 2147483647 h 1483"/>
                <a:gd name="T6" fmla="*/ 2147483647 w 2546"/>
                <a:gd name="T7" fmla="*/ 2147483647 h 1483"/>
                <a:gd name="T8" fmla="*/ 2147483647 w 2546"/>
                <a:gd name="T9" fmla="*/ 2147483647 h 1483"/>
                <a:gd name="T10" fmla="*/ 2147483647 w 2546"/>
                <a:gd name="T11" fmla="*/ 2147483647 h 1483"/>
                <a:gd name="T12" fmla="*/ 2147483647 w 2546"/>
                <a:gd name="T13" fmla="*/ 2147483647 h 1483"/>
                <a:gd name="T14" fmla="*/ 2147483647 w 2546"/>
                <a:gd name="T15" fmla="*/ 2147483647 h 1483"/>
                <a:gd name="T16" fmla="*/ 2147483647 w 2546"/>
                <a:gd name="T17" fmla="*/ 2147483647 h 1483"/>
                <a:gd name="T18" fmla="*/ 2147483647 w 2546"/>
                <a:gd name="T19" fmla="*/ 2147483647 h 1483"/>
                <a:gd name="T20" fmla="*/ 2147483647 w 2546"/>
                <a:gd name="T21" fmla="*/ 2147483647 h 1483"/>
                <a:gd name="T22" fmla="*/ 2147483647 w 2546"/>
                <a:gd name="T23" fmla="*/ 2147483647 h 1483"/>
                <a:gd name="T24" fmla="*/ 2147483647 w 2546"/>
                <a:gd name="T25" fmla="*/ 2147483647 h 1483"/>
                <a:gd name="T26" fmla="*/ 2147483647 w 2546"/>
                <a:gd name="T27" fmla="*/ 2147483647 h 1483"/>
                <a:gd name="T28" fmla="*/ 2147483647 w 2546"/>
                <a:gd name="T29" fmla="*/ 2147483647 h 1483"/>
                <a:gd name="T30" fmla="*/ 2147483647 w 2546"/>
                <a:gd name="T31" fmla="*/ 2147483647 h 1483"/>
                <a:gd name="T32" fmla="*/ 2147483647 w 2546"/>
                <a:gd name="T33" fmla="*/ 2147483647 h 1483"/>
                <a:gd name="T34" fmla="*/ 2147483647 w 2546"/>
                <a:gd name="T35" fmla="*/ 2147483647 h 1483"/>
                <a:gd name="T36" fmla="*/ 2147483647 w 2546"/>
                <a:gd name="T37" fmla="*/ 2147483647 h 1483"/>
                <a:gd name="T38" fmla="*/ 2147483647 w 2546"/>
                <a:gd name="T39" fmla="*/ 2147483647 h 1483"/>
                <a:gd name="T40" fmla="*/ 2147483647 w 2546"/>
                <a:gd name="T41" fmla="*/ 2147483647 h 1483"/>
                <a:gd name="T42" fmla="*/ 2147483647 w 2546"/>
                <a:gd name="T43" fmla="*/ 2147483647 h 1483"/>
                <a:gd name="T44" fmla="*/ 2147483647 w 2546"/>
                <a:gd name="T45" fmla="*/ 2147483647 h 1483"/>
                <a:gd name="T46" fmla="*/ 2147483647 w 2546"/>
                <a:gd name="T47" fmla="*/ 2147483647 h 1483"/>
                <a:gd name="T48" fmla="*/ 2147483647 w 2546"/>
                <a:gd name="T49" fmla="*/ 2147483647 h 1483"/>
                <a:gd name="T50" fmla="*/ 2147483647 w 2546"/>
                <a:gd name="T51" fmla="*/ 2147483647 h 1483"/>
                <a:gd name="T52" fmla="*/ 2147483647 w 2546"/>
                <a:gd name="T53" fmla="*/ 2147483647 h 1483"/>
                <a:gd name="T54" fmla="*/ 2147483647 w 2546"/>
                <a:gd name="T55" fmla="*/ 2147483647 h 1483"/>
                <a:gd name="T56" fmla="*/ 2147483647 w 2546"/>
                <a:gd name="T57" fmla="*/ 2147483647 h 1483"/>
                <a:gd name="T58" fmla="*/ 2147483647 w 2546"/>
                <a:gd name="T59" fmla="*/ 2147483647 h 1483"/>
                <a:gd name="T60" fmla="*/ 2147483647 w 2546"/>
                <a:gd name="T61" fmla="*/ 2147483647 h 1483"/>
                <a:gd name="T62" fmla="*/ 2147483647 w 2546"/>
                <a:gd name="T63" fmla="*/ 2147483647 h 1483"/>
                <a:gd name="T64" fmla="*/ 2147483647 w 2546"/>
                <a:gd name="T65" fmla="*/ 2147483647 h 1483"/>
                <a:gd name="T66" fmla="*/ 2147483647 w 2546"/>
                <a:gd name="T67" fmla="*/ 2147483647 h 1483"/>
                <a:gd name="T68" fmla="*/ 2147483647 w 2546"/>
                <a:gd name="T69" fmla="*/ 2147483647 h 1483"/>
                <a:gd name="T70" fmla="*/ 2147483647 w 2546"/>
                <a:gd name="T71" fmla="*/ 2147483647 h 1483"/>
                <a:gd name="T72" fmla="*/ 2147483647 w 2546"/>
                <a:gd name="T73" fmla="*/ 2147483647 h 1483"/>
                <a:gd name="T74" fmla="*/ 2147483647 w 2546"/>
                <a:gd name="T75" fmla="*/ 2147483647 h 1483"/>
                <a:gd name="T76" fmla="*/ 2147483647 w 2546"/>
                <a:gd name="T77" fmla="*/ 2147483647 h 1483"/>
                <a:gd name="T78" fmla="*/ 2147483647 w 2546"/>
                <a:gd name="T79" fmla="*/ 2147483647 h 1483"/>
                <a:gd name="T80" fmla="*/ 2147483647 w 2546"/>
                <a:gd name="T81" fmla="*/ 2147483647 h 1483"/>
                <a:gd name="T82" fmla="*/ 2147483647 w 2546"/>
                <a:gd name="T83" fmla="*/ 2147483647 h 1483"/>
                <a:gd name="T84" fmla="*/ 2147483647 w 2546"/>
                <a:gd name="T85" fmla="*/ 2147483647 h 1483"/>
                <a:gd name="T86" fmla="*/ 2147483647 w 2546"/>
                <a:gd name="T87" fmla="*/ 2147483647 h 1483"/>
                <a:gd name="T88" fmla="*/ 2147483647 w 2546"/>
                <a:gd name="T89" fmla="*/ 2147483647 h 1483"/>
                <a:gd name="T90" fmla="*/ 2147483647 w 2546"/>
                <a:gd name="T91" fmla="*/ 2147483647 h 1483"/>
                <a:gd name="T92" fmla="*/ 2147483647 w 2546"/>
                <a:gd name="T93" fmla="*/ 2147483647 h 1483"/>
                <a:gd name="T94" fmla="*/ 2147483647 w 2546"/>
                <a:gd name="T95" fmla="*/ 2147483647 h 1483"/>
                <a:gd name="T96" fmla="*/ 2147483647 w 2546"/>
                <a:gd name="T97" fmla="*/ 2147483647 h 1483"/>
                <a:gd name="T98" fmla="*/ 2147483647 w 2546"/>
                <a:gd name="T99" fmla="*/ 2147483647 h 1483"/>
                <a:gd name="T100" fmla="*/ 2147483647 w 2546"/>
                <a:gd name="T101" fmla="*/ 2147483647 h 1483"/>
                <a:gd name="T102" fmla="*/ 2147483647 w 2546"/>
                <a:gd name="T103" fmla="*/ 2147483647 h 1483"/>
                <a:gd name="T104" fmla="*/ 2147483647 w 2546"/>
                <a:gd name="T105" fmla="*/ 2147483647 h 1483"/>
                <a:gd name="T106" fmla="*/ 2147483647 w 2546"/>
                <a:gd name="T107" fmla="*/ 2147483647 h 1483"/>
                <a:gd name="T108" fmla="*/ 2147483647 w 2546"/>
                <a:gd name="T109" fmla="*/ 2147483647 h 1483"/>
                <a:gd name="T110" fmla="*/ 2147483647 w 2546"/>
                <a:gd name="T111" fmla="*/ 2147483647 h 14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83">
                  <a:moveTo>
                    <a:pt x="0" y="1483"/>
                  </a:moveTo>
                  <a:lnTo>
                    <a:pt x="5" y="1483"/>
                  </a:lnTo>
                  <a:lnTo>
                    <a:pt x="10" y="1483"/>
                  </a:lnTo>
                  <a:lnTo>
                    <a:pt x="15" y="1483"/>
                  </a:lnTo>
                  <a:lnTo>
                    <a:pt x="20" y="1483"/>
                  </a:lnTo>
                  <a:lnTo>
                    <a:pt x="24" y="1483"/>
                  </a:lnTo>
                  <a:lnTo>
                    <a:pt x="30" y="1483"/>
                  </a:lnTo>
                  <a:lnTo>
                    <a:pt x="35" y="1483"/>
                  </a:lnTo>
                  <a:lnTo>
                    <a:pt x="40" y="1483"/>
                  </a:lnTo>
                  <a:lnTo>
                    <a:pt x="45" y="1483"/>
                  </a:lnTo>
                  <a:lnTo>
                    <a:pt x="49" y="1483"/>
                  </a:lnTo>
                  <a:lnTo>
                    <a:pt x="55" y="1483"/>
                  </a:lnTo>
                  <a:lnTo>
                    <a:pt x="60" y="1483"/>
                  </a:lnTo>
                  <a:lnTo>
                    <a:pt x="65" y="1483"/>
                  </a:lnTo>
                  <a:lnTo>
                    <a:pt x="70" y="1483"/>
                  </a:lnTo>
                  <a:lnTo>
                    <a:pt x="74" y="1483"/>
                  </a:lnTo>
                  <a:lnTo>
                    <a:pt x="79" y="1483"/>
                  </a:lnTo>
                  <a:lnTo>
                    <a:pt x="85" y="1483"/>
                  </a:lnTo>
                  <a:lnTo>
                    <a:pt x="90" y="1483"/>
                  </a:lnTo>
                  <a:lnTo>
                    <a:pt x="94" y="1483"/>
                  </a:lnTo>
                  <a:lnTo>
                    <a:pt x="99" y="1483"/>
                  </a:lnTo>
                  <a:lnTo>
                    <a:pt x="104" y="1483"/>
                  </a:lnTo>
                  <a:lnTo>
                    <a:pt x="110" y="1483"/>
                  </a:lnTo>
                  <a:lnTo>
                    <a:pt x="115" y="1483"/>
                  </a:lnTo>
                  <a:lnTo>
                    <a:pt x="119" y="1483"/>
                  </a:lnTo>
                  <a:lnTo>
                    <a:pt x="124" y="1483"/>
                  </a:lnTo>
                  <a:lnTo>
                    <a:pt x="129" y="1483"/>
                  </a:lnTo>
                  <a:lnTo>
                    <a:pt x="135" y="1483"/>
                  </a:lnTo>
                  <a:lnTo>
                    <a:pt x="140" y="1483"/>
                  </a:lnTo>
                  <a:lnTo>
                    <a:pt x="144" y="1483"/>
                  </a:lnTo>
                  <a:lnTo>
                    <a:pt x="149" y="1483"/>
                  </a:lnTo>
                  <a:lnTo>
                    <a:pt x="154" y="1483"/>
                  </a:lnTo>
                  <a:lnTo>
                    <a:pt x="159" y="1483"/>
                  </a:lnTo>
                  <a:lnTo>
                    <a:pt x="164" y="1483"/>
                  </a:lnTo>
                  <a:lnTo>
                    <a:pt x="169" y="1483"/>
                  </a:lnTo>
                  <a:lnTo>
                    <a:pt x="174" y="1483"/>
                  </a:lnTo>
                  <a:lnTo>
                    <a:pt x="179" y="1483"/>
                  </a:lnTo>
                  <a:lnTo>
                    <a:pt x="184" y="1483"/>
                  </a:lnTo>
                  <a:lnTo>
                    <a:pt x="189" y="1483"/>
                  </a:lnTo>
                  <a:lnTo>
                    <a:pt x="194" y="1483"/>
                  </a:lnTo>
                  <a:lnTo>
                    <a:pt x="199" y="1483"/>
                  </a:lnTo>
                  <a:lnTo>
                    <a:pt x="204" y="1483"/>
                  </a:lnTo>
                  <a:lnTo>
                    <a:pt x="209" y="1483"/>
                  </a:lnTo>
                  <a:lnTo>
                    <a:pt x="214" y="1483"/>
                  </a:lnTo>
                  <a:lnTo>
                    <a:pt x="219" y="1483"/>
                  </a:lnTo>
                  <a:lnTo>
                    <a:pt x="224" y="1483"/>
                  </a:lnTo>
                  <a:lnTo>
                    <a:pt x="229" y="1483"/>
                  </a:lnTo>
                  <a:lnTo>
                    <a:pt x="234" y="1483"/>
                  </a:lnTo>
                  <a:lnTo>
                    <a:pt x="239" y="1483"/>
                  </a:lnTo>
                  <a:lnTo>
                    <a:pt x="244" y="1483"/>
                  </a:lnTo>
                  <a:lnTo>
                    <a:pt x="249" y="1483"/>
                  </a:lnTo>
                  <a:lnTo>
                    <a:pt x="254" y="1483"/>
                  </a:lnTo>
                  <a:lnTo>
                    <a:pt x="259" y="1483"/>
                  </a:lnTo>
                  <a:lnTo>
                    <a:pt x="264" y="1483"/>
                  </a:lnTo>
                  <a:lnTo>
                    <a:pt x="269" y="1483"/>
                  </a:lnTo>
                  <a:lnTo>
                    <a:pt x="274" y="1483"/>
                  </a:lnTo>
                  <a:lnTo>
                    <a:pt x="279" y="1483"/>
                  </a:lnTo>
                  <a:lnTo>
                    <a:pt x="284" y="1483"/>
                  </a:lnTo>
                  <a:lnTo>
                    <a:pt x="289" y="1483"/>
                  </a:lnTo>
                  <a:lnTo>
                    <a:pt x="294" y="1483"/>
                  </a:lnTo>
                  <a:lnTo>
                    <a:pt x="299" y="1483"/>
                  </a:lnTo>
                  <a:lnTo>
                    <a:pt x="303" y="1483"/>
                  </a:lnTo>
                  <a:lnTo>
                    <a:pt x="309" y="1483"/>
                  </a:lnTo>
                  <a:lnTo>
                    <a:pt x="314" y="1483"/>
                  </a:lnTo>
                  <a:lnTo>
                    <a:pt x="319" y="1483"/>
                  </a:lnTo>
                  <a:lnTo>
                    <a:pt x="324" y="1483"/>
                  </a:lnTo>
                  <a:lnTo>
                    <a:pt x="328" y="1483"/>
                  </a:lnTo>
                  <a:lnTo>
                    <a:pt x="334" y="1483"/>
                  </a:lnTo>
                  <a:lnTo>
                    <a:pt x="339" y="1483"/>
                  </a:lnTo>
                  <a:lnTo>
                    <a:pt x="344" y="1483"/>
                  </a:lnTo>
                  <a:lnTo>
                    <a:pt x="349" y="1483"/>
                  </a:lnTo>
                  <a:lnTo>
                    <a:pt x="353" y="1483"/>
                  </a:lnTo>
                  <a:lnTo>
                    <a:pt x="359" y="1483"/>
                  </a:lnTo>
                  <a:lnTo>
                    <a:pt x="364" y="1483"/>
                  </a:lnTo>
                  <a:lnTo>
                    <a:pt x="369" y="1483"/>
                  </a:lnTo>
                  <a:lnTo>
                    <a:pt x="373" y="1483"/>
                  </a:lnTo>
                  <a:lnTo>
                    <a:pt x="378" y="1483"/>
                  </a:lnTo>
                  <a:lnTo>
                    <a:pt x="383" y="1483"/>
                  </a:lnTo>
                  <a:lnTo>
                    <a:pt x="389" y="1483"/>
                  </a:lnTo>
                  <a:lnTo>
                    <a:pt x="394" y="1483"/>
                  </a:lnTo>
                  <a:lnTo>
                    <a:pt x="398" y="1483"/>
                  </a:lnTo>
                  <a:lnTo>
                    <a:pt x="403" y="1483"/>
                  </a:lnTo>
                  <a:lnTo>
                    <a:pt x="408" y="1483"/>
                  </a:lnTo>
                  <a:lnTo>
                    <a:pt x="414" y="1483"/>
                  </a:lnTo>
                  <a:lnTo>
                    <a:pt x="419" y="1483"/>
                  </a:lnTo>
                  <a:lnTo>
                    <a:pt x="423" y="1483"/>
                  </a:lnTo>
                  <a:lnTo>
                    <a:pt x="428" y="1483"/>
                  </a:lnTo>
                  <a:lnTo>
                    <a:pt x="433" y="1483"/>
                  </a:lnTo>
                  <a:lnTo>
                    <a:pt x="439" y="1483"/>
                  </a:lnTo>
                  <a:lnTo>
                    <a:pt x="443" y="1483"/>
                  </a:lnTo>
                  <a:lnTo>
                    <a:pt x="448" y="1483"/>
                  </a:lnTo>
                  <a:lnTo>
                    <a:pt x="453" y="1483"/>
                  </a:lnTo>
                  <a:lnTo>
                    <a:pt x="458" y="1483"/>
                  </a:lnTo>
                  <a:lnTo>
                    <a:pt x="463" y="1483"/>
                  </a:lnTo>
                  <a:lnTo>
                    <a:pt x="468" y="1483"/>
                  </a:lnTo>
                  <a:lnTo>
                    <a:pt x="473" y="1483"/>
                  </a:lnTo>
                  <a:lnTo>
                    <a:pt x="478" y="1483"/>
                  </a:lnTo>
                  <a:lnTo>
                    <a:pt x="483" y="1483"/>
                  </a:lnTo>
                  <a:lnTo>
                    <a:pt x="488" y="1483"/>
                  </a:lnTo>
                  <a:lnTo>
                    <a:pt x="493" y="1483"/>
                  </a:lnTo>
                  <a:lnTo>
                    <a:pt x="498" y="1483"/>
                  </a:lnTo>
                  <a:lnTo>
                    <a:pt x="503" y="1483"/>
                  </a:lnTo>
                  <a:lnTo>
                    <a:pt x="508" y="1483"/>
                  </a:lnTo>
                  <a:lnTo>
                    <a:pt x="513" y="1483"/>
                  </a:lnTo>
                  <a:lnTo>
                    <a:pt x="518" y="1483"/>
                  </a:lnTo>
                  <a:lnTo>
                    <a:pt x="523" y="1483"/>
                  </a:lnTo>
                  <a:lnTo>
                    <a:pt x="528" y="1483"/>
                  </a:lnTo>
                  <a:lnTo>
                    <a:pt x="533" y="1483"/>
                  </a:lnTo>
                  <a:lnTo>
                    <a:pt x="538" y="1483"/>
                  </a:lnTo>
                  <a:lnTo>
                    <a:pt x="543" y="1483"/>
                  </a:lnTo>
                  <a:lnTo>
                    <a:pt x="548" y="1483"/>
                  </a:lnTo>
                  <a:lnTo>
                    <a:pt x="553" y="1483"/>
                  </a:lnTo>
                  <a:lnTo>
                    <a:pt x="558" y="1483"/>
                  </a:lnTo>
                  <a:lnTo>
                    <a:pt x="563" y="1483"/>
                  </a:lnTo>
                  <a:lnTo>
                    <a:pt x="568" y="1483"/>
                  </a:lnTo>
                  <a:lnTo>
                    <a:pt x="573" y="1483"/>
                  </a:lnTo>
                  <a:lnTo>
                    <a:pt x="578" y="1483"/>
                  </a:lnTo>
                  <a:lnTo>
                    <a:pt x="583" y="1483"/>
                  </a:lnTo>
                  <a:lnTo>
                    <a:pt x="588" y="1483"/>
                  </a:lnTo>
                  <a:lnTo>
                    <a:pt x="593" y="1483"/>
                  </a:lnTo>
                  <a:lnTo>
                    <a:pt x="598" y="1483"/>
                  </a:lnTo>
                  <a:lnTo>
                    <a:pt x="603" y="1483"/>
                  </a:lnTo>
                  <a:lnTo>
                    <a:pt x="607" y="1483"/>
                  </a:lnTo>
                  <a:lnTo>
                    <a:pt x="613" y="1483"/>
                  </a:lnTo>
                  <a:lnTo>
                    <a:pt x="618" y="1482"/>
                  </a:lnTo>
                  <a:lnTo>
                    <a:pt x="623" y="1482"/>
                  </a:lnTo>
                  <a:lnTo>
                    <a:pt x="628" y="1482"/>
                  </a:lnTo>
                  <a:lnTo>
                    <a:pt x="632" y="1482"/>
                  </a:lnTo>
                  <a:lnTo>
                    <a:pt x="638" y="1482"/>
                  </a:lnTo>
                  <a:lnTo>
                    <a:pt x="643" y="1482"/>
                  </a:lnTo>
                  <a:lnTo>
                    <a:pt x="648" y="1482"/>
                  </a:lnTo>
                  <a:lnTo>
                    <a:pt x="652" y="1482"/>
                  </a:lnTo>
                  <a:lnTo>
                    <a:pt x="657" y="1482"/>
                  </a:lnTo>
                  <a:lnTo>
                    <a:pt x="663" y="1482"/>
                  </a:lnTo>
                  <a:lnTo>
                    <a:pt x="668" y="1482"/>
                  </a:lnTo>
                  <a:lnTo>
                    <a:pt x="673" y="1482"/>
                  </a:lnTo>
                  <a:lnTo>
                    <a:pt x="677" y="1481"/>
                  </a:lnTo>
                  <a:lnTo>
                    <a:pt x="682" y="1481"/>
                  </a:lnTo>
                  <a:lnTo>
                    <a:pt x="687" y="1480"/>
                  </a:lnTo>
                  <a:lnTo>
                    <a:pt x="693" y="1480"/>
                  </a:lnTo>
                  <a:lnTo>
                    <a:pt x="698" y="1479"/>
                  </a:lnTo>
                  <a:lnTo>
                    <a:pt x="702" y="1478"/>
                  </a:lnTo>
                  <a:lnTo>
                    <a:pt x="707" y="1478"/>
                  </a:lnTo>
                  <a:lnTo>
                    <a:pt x="712" y="1477"/>
                  </a:lnTo>
                  <a:lnTo>
                    <a:pt x="718" y="1475"/>
                  </a:lnTo>
                  <a:lnTo>
                    <a:pt x="722" y="1475"/>
                  </a:lnTo>
                  <a:lnTo>
                    <a:pt x="727" y="1473"/>
                  </a:lnTo>
                  <a:lnTo>
                    <a:pt x="732" y="1471"/>
                  </a:lnTo>
                  <a:lnTo>
                    <a:pt x="737" y="1469"/>
                  </a:lnTo>
                  <a:lnTo>
                    <a:pt x="743" y="1467"/>
                  </a:lnTo>
                  <a:lnTo>
                    <a:pt x="747" y="1465"/>
                  </a:lnTo>
                  <a:lnTo>
                    <a:pt x="752" y="1462"/>
                  </a:lnTo>
                  <a:lnTo>
                    <a:pt x="757" y="1459"/>
                  </a:lnTo>
                  <a:lnTo>
                    <a:pt x="762" y="1455"/>
                  </a:lnTo>
                  <a:lnTo>
                    <a:pt x="767" y="1451"/>
                  </a:lnTo>
                  <a:lnTo>
                    <a:pt x="772" y="1446"/>
                  </a:lnTo>
                  <a:lnTo>
                    <a:pt x="777" y="1442"/>
                  </a:lnTo>
                  <a:lnTo>
                    <a:pt x="782" y="1436"/>
                  </a:lnTo>
                  <a:lnTo>
                    <a:pt x="787" y="1430"/>
                  </a:lnTo>
                  <a:lnTo>
                    <a:pt x="792" y="1424"/>
                  </a:lnTo>
                  <a:lnTo>
                    <a:pt x="797" y="1417"/>
                  </a:lnTo>
                  <a:lnTo>
                    <a:pt x="802" y="1410"/>
                  </a:lnTo>
                  <a:lnTo>
                    <a:pt x="807" y="1401"/>
                  </a:lnTo>
                  <a:lnTo>
                    <a:pt x="812" y="1392"/>
                  </a:lnTo>
                  <a:lnTo>
                    <a:pt x="817" y="1382"/>
                  </a:lnTo>
                  <a:lnTo>
                    <a:pt x="822" y="1372"/>
                  </a:lnTo>
                  <a:lnTo>
                    <a:pt x="827" y="1360"/>
                  </a:lnTo>
                  <a:lnTo>
                    <a:pt x="832" y="1348"/>
                  </a:lnTo>
                  <a:lnTo>
                    <a:pt x="837" y="1335"/>
                  </a:lnTo>
                  <a:lnTo>
                    <a:pt x="842" y="1321"/>
                  </a:lnTo>
                  <a:lnTo>
                    <a:pt x="847" y="1307"/>
                  </a:lnTo>
                  <a:lnTo>
                    <a:pt x="852" y="1291"/>
                  </a:lnTo>
                  <a:lnTo>
                    <a:pt x="857" y="1276"/>
                  </a:lnTo>
                  <a:lnTo>
                    <a:pt x="862" y="1260"/>
                  </a:lnTo>
                  <a:lnTo>
                    <a:pt x="867" y="1243"/>
                  </a:lnTo>
                  <a:lnTo>
                    <a:pt x="872" y="1226"/>
                  </a:lnTo>
                  <a:lnTo>
                    <a:pt x="877" y="1209"/>
                  </a:lnTo>
                  <a:lnTo>
                    <a:pt x="882" y="1190"/>
                  </a:lnTo>
                  <a:lnTo>
                    <a:pt x="887" y="1171"/>
                  </a:lnTo>
                  <a:lnTo>
                    <a:pt x="892" y="1150"/>
                  </a:lnTo>
                  <a:lnTo>
                    <a:pt x="897" y="1129"/>
                  </a:lnTo>
                  <a:lnTo>
                    <a:pt x="902" y="1108"/>
                  </a:lnTo>
                  <a:lnTo>
                    <a:pt x="907" y="1085"/>
                  </a:lnTo>
                  <a:lnTo>
                    <a:pt x="912" y="1062"/>
                  </a:lnTo>
                  <a:lnTo>
                    <a:pt x="917" y="1038"/>
                  </a:lnTo>
                  <a:lnTo>
                    <a:pt x="922" y="1014"/>
                  </a:lnTo>
                  <a:lnTo>
                    <a:pt x="927" y="989"/>
                  </a:lnTo>
                  <a:lnTo>
                    <a:pt x="932" y="963"/>
                  </a:lnTo>
                  <a:lnTo>
                    <a:pt x="936" y="937"/>
                  </a:lnTo>
                  <a:lnTo>
                    <a:pt x="942" y="910"/>
                  </a:lnTo>
                  <a:lnTo>
                    <a:pt x="947" y="883"/>
                  </a:lnTo>
                  <a:lnTo>
                    <a:pt x="952" y="855"/>
                  </a:lnTo>
                  <a:lnTo>
                    <a:pt x="956" y="828"/>
                  </a:lnTo>
                  <a:lnTo>
                    <a:pt x="961" y="799"/>
                  </a:lnTo>
                  <a:lnTo>
                    <a:pt x="967" y="770"/>
                  </a:lnTo>
                  <a:lnTo>
                    <a:pt x="972" y="742"/>
                  </a:lnTo>
                  <a:lnTo>
                    <a:pt x="977" y="713"/>
                  </a:lnTo>
                  <a:lnTo>
                    <a:pt x="981" y="683"/>
                  </a:lnTo>
                  <a:lnTo>
                    <a:pt x="986" y="654"/>
                  </a:lnTo>
                  <a:lnTo>
                    <a:pt x="992" y="625"/>
                  </a:lnTo>
                  <a:lnTo>
                    <a:pt x="997" y="596"/>
                  </a:lnTo>
                  <a:lnTo>
                    <a:pt x="1002" y="566"/>
                  </a:lnTo>
                  <a:lnTo>
                    <a:pt x="1006" y="537"/>
                  </a:lnTo>
                  <a:lnTo>
                    <a:pt x="1011" y="509"/>
                  </a:lnTo>
                  <a:lnTo>
                    <a:pt x="1016" y="479"/>
                  </a:lnTo>
                  <a:lnTo>
                    <a:pt x="1022" y="449"/>
                  </a:lnTo>
                  <a:lnTo>
                    <a:pt x="1026" y="417"/>
                  </a:lnTo>
                  <a:lnTo>
                    <a:pt x="1031" y="385"/>
                  </a:lnTo>
                  <a:lnTo>
                    <a:pt x="1036" y="354"/>
                  </a:lnTo>
                  <a:lnTo>
                    <a:pt x="1041" y="323"/>
                  </a:lnTo>
                  <a:lnTo>
                    <a:pt x="1047" y="294"/>
                  </a:lnTo>
                  <a:lnTo>
                    <a:pt x="1051" y="267"/>
                  </a:lnTo>
                  <a:lnTo>
                    <a:pt x="1056" y="240"/>
                  </a:lnTo>
                  <a:lnTo>
                    <a:pt x="1061" y="215"/>
                  </a:lnTo>
                  <a:lnTo>
                    <a:pt x="1066" y="191"/>
                  </a:lnTo>
                  <a:lnTo>
                    <a:pt x="1072" y="168"/>
                  </a:lnTo>
                  <a:lnTo>
                    <a:pt x="1076" y="146"/>
                  </a:lnTo>
                  <a:lnTo>
                    <a:pt x="1081" y="126"/>
                  </a:lnTo>
                  <a:lnTo>
                    <a:pt x="1086" y="107"/>
                  </a:lnTo>
                  <a:lnTo>
                    <a:pt x="1091" y="90"/>
                  </a:lnTo>
                  <a:lnTo>
                    <a:pt x="1096" y="74"/>
                  </a:lnTo>
                  <a:lnTo>
                    <a:pt x="1101" y="60"/>
                  </a:lnTo>
                  <a:lnTo>
                    <a:pt x="1106" y="48"/>
                  </a:lnTo>
                  <a:lnTo>
                    <a:pt x="1111" y="36"/>
                  </a:lnTo>
                  <a:lnTo>
                    <a:pt x="1116" y="26"/>
                  </a:lnTo>
                  <a:lnTo>
                    <a:pt x="1121" y="18"/>
                  </a:lnTo>
                  <a:lnTo>
                    <a:pt x="1126" y="12"/>
                  </a:lnTo>
                  <a:lnTo>
                    <a:pt x="1131" y="6"/>
                  </a:lnTo>
                  <a:lnTo>
                    <a:pt x="1136" y="3"/>
                  </a:lnTo>
                  <a:lnTo>
                    <a:pt x="1141" y="0"/>
                  </a:lnTo>
                  <a:lnTo>
                    <a:pt x="1146" y="0"/>
                  </a:lnTo>
                  <a:lnTo>
                    <a:pt x="1151" y="0"/>
                  </a:lnTo>
                  <a:lnTo>
                    <a:pt x="1156" y="3"/>
                  </a:lnTo>
                  <a:lnTo>
                    <a:pt x="1161" y="6"/>
                  </a:lnTo>
                  <a:lnTo>
                    <a:pt x="1166" y="12"/>
                  </a:lnTo>
                  <a:lnTo>
                    <a:pt x="1171" y="19"/>
                  </a:lnTo>
                  <a:lnTo>
                    <a:pt x="1176" y="26"/>
                  </a:lnTo>
                  <a:lnTo>
                    <a:pt x="1181" y="35"/>
                  </a:lnTo>
                  <a:lnTo>
                    <a:pt x="1186" y="46"/>
                  </a:lnTo>
                  <a:lnTo>
                    <a:pt x="1191" y="58"/>
                  </a:lnTo>
                  <a:lnTo>
                    <a:pt x="1196" y="71"/>
                  </a:lnTo>
                  <a:lnTo>
                    <a:pt x="1201" y="84"/>
                  </a:lnTo>
                  <a:lnTo>
                    <a:pt x="1206" y="99"/>
                  </a:lnTo>
                  <a:lnTo>
                    <a:pt x="1211" y="115"/>
                  </a:lnTo>
                  <a:lnTo>
                    <a:pt x="1216" y="132"/>
                  </a:lnTo>
                  <a:lnTo>
                    <a:pt x="1221" y="149"/>
                  </a:lnTo>
                  <a:lnTo>
                    <a:pt x="1226" y="168"/>
                  </a:lnTo>
                  <a:lnTo>
                    <a:pt x="1231" y="187"/>
                  </a:lnTo>
                  <a:lnTo>
                    <a:pt x="1235" y="206"/>
                  </a:lnTo>
                  <a:lnTo>
                    <a:pt x="1240" y="226"/>
                  </a:lnTo>
                  <a:lnTo>
                    <a:pt x="1246" y="247"/>
                  </a:lnTo>
                  <a:lnTo>
                    <a:pt x="1251" y="268"/>
                  </a:lnTo>
                  <a:lnTo>
                    <a:pt x="1256" y="288"/>
                  </a:lnTo>
                  <a:lnTo>
                    <a:pt x="1260" y="308"/>
                  </a:lnTo>
                  <a:lnTo>
                    <a:pt x="1265" y="329"/>
                  </a:lnTo>
                  <a:lnTo>
                    <a:pt x="1271" y="349"/>
                  </a:lnTo>
                  <a:lnTo>
                    <a:pt x="1276" y="369"/>
                  </a:lnTo>
                  <a:lnTo>
                    <a:pt x="1281" y="391"/>
                  </a:lnTo>
                  <a:lnTo>
                    <a:pt x="1285" y="411"/>
                  </a:lnTo>
                  <a:lnTo>
                    <a:pt x="1290" y="433"/>
                  </a:lnTo>
                  <a:lnTo>
                    <a:pt x="1296" y="454"/>
                  </a:lnTo>
                  <a:lnTo>
                    <a:pt x="1301" y="475"/>
                  </a:lnTo>
                  <a:lnTo>
                    <a:pt x="1305" y="497"/>
                  </a:lnTo>
                  <a:lnTo>
                    <a:pt x="1310" y="518"/>
                  </a:lnTo>
                  <a:lnTo>
                    <a:pt x="1315" y="540"/>
                  </a:lnTo>
                  <a:lnTo>
                    <a:pt x="1320" y="561"/>
                  </a:lnTo>
                  <a:lnTo>
                    <a:pt x="1326" y="582"/>
                  </a:lnTo>
                  <a:lnTo>
                    <a:pt x="1330" y="604"/>
                  </a:lnTo>
                  <a:lnTo>
                    <a:pt x="1335" y="625"/>
                  </a:lnTo>
                  <a:lnTo>
                    <a:pt x="1340" y="647"/>
                  </a:lnTo>
                  <a:lnTo>
                    <a:pt x="1345" y="667"/>
                  </a:lnTo>
                  <a:lnTo>
                    <a:pt x="1351" y="688"/>
                  </a:lnTo>
                  <a:lnTo>
                    <a:pt x="1355" y="708"/>
                  </a:lnTo>
                  <a:lnTo>
                    <a:pt x="1360" y="728"/>
                  </a:lnTo>
                  <a:lnTo>
                    <a:pt x="1365" y="748"/>
                  </a:lnTo>
                  <a:lnTo>
                    <a:pt x="1370" y="768"/>
                  </a:lnTo>
                  <a:lnTo>
                    <a:pt x="1375" y="787"/>
                  </a:lnTo>
                  <a:lnTo>
                    <a:pt x="1380" y="806"/>
                  </a:lnTo>
                  <a:lnTo>
                    <a:pt x="1385" y="825"/>
                  </a:lnTo>
                  <a:lnTo>
                    <a:pt x="1390" y="844"/>
                  </a:lnTo>
                  <a:lnTo>
                    <a:pt x="1395" y="861"/>
                  </a:lnTo>
                  <a:lnTo>
                    <a:pt x="1400" y="880"/>
                  </a:lnTo>
                  <a:lnTo>
                    <a:pt x="1405" y="897"/>
                  </a:lnTo>
                  <a:lnTo>
                    <a:pt x="1410" y="914"/>
                  </a:lnTo>
                  <a:lnTo>
                    <a:pt x="1415" y="932"/>
                  </a:lnTo>
                  <a:lnTo>
                    <a:pt x="1420" y="949"/>
                  </a:lnTo>
                  <a:lnTo>
                    <a:pt x="1425" y="967"/>
                  </a:lnTo>
                  <a:lnTo>
                    <a:pt x="1430" y="985"/>
                  </a:lnTo>
                  <a:lnTo>
                    <a:pt x="1435" y="1003"/>
                  </a:lnTo>
                  <a:lnTo>
                    <a:pt x="1440" y="1021"/>
                  </a:lnTo>
                  <a:lnTo>
                    <a:pt x="1445" y="1038"/>
                  </a:lnTo>
                  <a:lnTo>
                    <a:pt x="1450" y="1054"/>
                  </a:lnTo>
                  <a:lnTo>
                    <a:pt x="1455" y="1069"/>
                  </a:lnTo>
                  <a:lnTo>
                    <a:pt x="1460" y="1084"/>
                  </a:lnTo>
                  <a:lnTo>
                    <a:pt x="1465" y="1098"/>
                  </a:lnTo>
                  <a:lnTo>
                    <a:pt x="1470" y="1113"/>
                  </a:lnTo>
                  <a:lnTo>
                    <a:pt x="1475" y="1126"/>
                  </a:lnTo>
                  <a:lnTo>
                    <a:pt x="1480" y="1139"/>
                  </a:lnTo>
                  <a:lnTo>
                    <a:pt x="1485" y="1151"/>
                  </a:lnTo>
                  <a:lnTo>
                    <a:pt x="1490" y="1163"/>
                  </a:lnTo>
                  <a:lnTo>
                    <a:pt x="1495" y="1174"/>
                  </a:lnTo>
                  <a:lnTo>
                    <a:pt x="1500" y="1186"/>
                  </a:lnTo>
                  <a:lnTo>
                    <a:pt x="1505" y="1197"/>
                  </a:lnTo>
                  <a:lnTo>
                    <a:pt x="1510" y="1207"/>
                  </a:lnTo>
                  <a:lnTo>
                    <a:pt x="1514" y="1217"/>
                  </a:lnTo>
                  <a:lnTo>
                    <a:pt x="1520" y="1227"/>
                  </a:lnTo>
                  <a:lnTo>
                    <a:pt x="1525" y="1236"/>
                  </a:lnTo>
                  <a:lnTo>
                    <a:pt x="1530" y="1245"/>
                  </a:lnTo>
                  <a:lnTo>
                    <a:pt x="1535" y="1254"/>
                  </a:lnTo>
                  <a:lnTo>
                    <a:pt x="1539" y="1262"/>
                  </a:lnTo>
                  <a:lnTo>
                    <a:pt x="1544" y="1271"/>
                  </a:lnTo>
                  <a:lnTo>
                    <a:pt x="1550" y="1278"/>
                  </a:lnTo>
                  <a:lnTo>
                    <a:pt x="1555" y="1286"/>
                  </a:lnTo>
                  <a:lnTo>
                    <a:pt x="1560" y="1293"/>
                  </a:lnTo>
                  <a:lnTo>
                    <a:pt x="1564" y="1300"/>
                  </a:lnTo>
                  <a:lnTo>
                    <a:pt x="1569" y="1307"/>
                  </a:lnTo>
                  <a:lnTo>
                    <a:pt x="1575" y="1313"/>
                  </a:lnTo>
                  <a:lnTo>
                    <a:pt x="1580" y="1320"/>
                  </a:lnTo>
                  <a:lnTo>
                    <a:pt x="1584" y="1326"/>
                  </a:lnTo>
                  <a:lnTo>
                    <a:pt x="1589" y="1331"/>
                  </a:lnTo>
                  <a:lnTo>
                    <a:pt x="1594" y="1336"/>
                  </a:lnTo>
                  <a:lnTo>
                    <a:pt x="1600" y="1342"/>
                  </a:lnTo>
                  <a:lnTo>
                    <a:pt x="1605" y="1347"/>
                  </a:lnTo>
                  <a:lnTo>
                    <a:pt x="1609" y="1352"/>
                  </a:lnTo>
                  <a:lnTo>
                    <a:pt x="1614" y="1356"/>
                  </a:lnTo>
                  <a:lnTo>
                    <a:pt x="1619" y="1361"/>
                  </a:lnTo>
                  <a:lnTo>
                    <a:pt x="1624" y="1365"/>
                  </a:lnTo>
                  <a:lnTo>
                    <a:pt x="1630" y="1369"/>
                  </a:lnTo>
                  <a:lnTo>
                    <a:pt x="1634" y="1373"/>
                  </a:lnTo>
                  <a:lnTo>
                    <a:pt x="1639" y="1377"/>
                  </a:lnTo>
                  <a:lnTo>
                    <a:pt x="1644" y="1380"/>
                  </a:lnTo>
                  <a:lnTo>
                    <a:pt x="1649" y="1384"/>
                  </a:lnTo>
                  <a:lnTo>
                    <a:pt x="1654" y="1387"/>
                  </a:lnTo>
                  <a:lnTo>
                    <a:pt x="1659" y="1390"/>
                  </a:lnTo>
                  <a:lnTo>
                    <a:pt x="1664" y="1392"/>
                  </a:lnTo>
                  <a:lnTo>
                    <a:pt x="1669" y="1395"/>
                  </a:lnTo>
                  <a:lnTo>
                    <a:pt x="1674" y="1397"/>
                  </a:lnTo>
                  <a:lnTo>
                    <a:pt x="1679" y="1400"/>
                  </a:lnTo>
                  <a:lnTo>
                    <a:pt x="1684" y="1402"/>
                  </a:lnTo>
                  <a:lnTo>
                    <a:pt x="1689" y="1404"/>
                  </a:lnTo>
                  <a:lnTo>
                    <a:pt x="1694" y="1407"/>
                  </a:lnTo>
                  <a:lnTo>
                    <a:pt x="1699" y="1409"/>
                  </a:lnTo>
                  <a:lnTo>
                    <a:pt x="1704" y="1410"/>
                  </a:lnTo>
                  <a:lnTo>
                    <a:pt x="1709" y="1413"/>
                  </a:lnTo>
                  <a:lnTo>
                    <a:pt x="1714" y="1415"/>
                  </a:lnTo>
                  <a:lnTo>
                    <a:pt x="1719" y="1417"/>
                  </a:lnTo>
                  <a:lnTo>
                    <a:pt x="1724" y="1418"/>
                  </a:lnTo>
                  <a:lnTo>
                    <a:pt x="1729" y="1420"/>
                  </a:lnTo>
                  <a:lnTo>
                    <a:pt x="1734" y="1422"/>
                  </a:lnTo>
                  <a:lnTo>
                    <a:pt x="1739" y="1423"/>
                  </a:lnTo>
                  <a:lnTo>
                    <a:pt x="1744" y="1425"/>
                  </a:lnTo>
                  <a:lnTo>
                    <a:pt x="1749" y="1427"/>
                  </a:lnTo>
                  <a:lnTo>
                    <a:pt x="1754" y="1428"/>
                  </a:lnTo>
                  <a:lnTo>
                    <a:pt x="1759" y="1430"/>
                  </a:lnTo>
                  <a:lnTo>
                    <a:pt x="1764" y="1430"/>
                  </a:lnTo>
                  <a:lnTo>
                    <a:pt x="1769" y="1432"/>
                  </a:lnTo>
                  <a:lnTo>
                    <a:pt x="1774" y="1433"/>
                  </a:lnTo>
                  <a:lnTo>
                    <a:pt x="1779" y="1434"/>
                  </a:lnTo>
                  <a:lnTo>
                    <a:pt x="1784" y="1436"/>
                  </a:lnTo>
                  <a:lnTo>
                    <a:pt x="1789" y="1436"/>
                  </a:lnTo>
                  <a:lnTo>
                    <a:pt x="1794" y="1437"/>
                  </a:lnTo>
                  <a:lnTo>
                    <a:pt x="1799" y="1439"/>
                  </a:lnTo>
                  <a:lnTo>
                    <a:pt x="1804" y="1439"/>
                  </a:lnTo>
                  <a:lnTo>
                    <a:pt x="1809" y="1440"/>
                  </a:lnTo>
                  <a:lnTo>
                    <a:pt x="1814" y="1442"/>
                  </a:lnTo>
                  <a:lnTo>
                    <a:pt x="1818" y="1443"/>
                  </a:lnTo>
                  <a:lnTo>
                    <a:pt x="1824" y="1443"/>
                  </a:lnTo>
                  <a:lnTo>
                    <a:pt x="1829" y="1444"/>
                  </a:lnTo>
                  <a:lnTo>
                    <a:pt x="1834" y="1446"/>
                  </a:lnTo>
                  <a:lnTo>
                    <a:pt x="1839" y="1446"/>
                  </a:lnTo>
                  <a:lnTo>
                    <a:pt x="1843" y="1447"/>
                  </a:lnTo>
                  <a:lnTo>
                    <a:pt x="1849" y="1448"/>
                  </a:lnTo>
                  <a:lnTo>
                    <a:pt x="1854" y="1449"/>
                  </a:lnTo>
                  <a:lnTo>
                    <a:pt x="1859" y="1449"/>
                  </a:lnTo>
                  <a:lnTo>
                    <a:pt x="1864" y="1450"/>
                  </a:lnTo>
                  <a:lnTo>
                    <a:pt x="1868" y="1451"/>
                  </a:lnTo>
                  <a:lnTo>
                    <a:pt x="1873" y="1451"/>
                  </a:lnTo>
                  <a:lnTo>
                    <a:pt x="1879" y="1452"/>
                  </a:lnTo>
                  <a:lnTo>
                    <a:pt x="1884" y="1452"/>
                  </a:lnTo>
                  <a:lnTo>
                    <a:pt x="1888" y="1453"/>
                  </a:lnTo>
                  <a:lnTo>
                    <a:pt x="1893" y="1454"/>
                  </a:lnTo>
                  <a:lnTo>
                    <a:pt x="1898" y="1454"/>
                  </a:lnTo>
                  <a:lnTo>
                    <a:pt x="1904" y="1455"/>
                  </a:lnTo>
                  <a:lnTo>
                    <a:pt x="1909" y="1455"/>
                  </a:lnTo>
                  <a:lnTo>
                    <a:pt x="1913" y="1456"/>
                  </a:lnTo>
                  <a:lnTo>
                    <a:pt x="1918" y="1456"/>
                  </a:lnTo>
                  <a:lnTo>
                    <a:pt x="1923" y="1456"/>
                  </a:lnTo>
                  <a:lnTo>
                    <a:pt x="1929" y="1457"/>
                  </a:lnTo>
                  <a:lnTo>
                    <a:pt x="1934" y="1457"/>
                  </a:lnTo>
                  <a:lnTo>
                    <a:pt x="1938" y="1458"/>
                  </a:lnTo>
                  <a:lnTo>
                    <a:pt x="1943" y="1458"/>
                  </a:lnTo>
                  <a:lnTo>
                    <a:pt x="1948" y="1459"/>
                  </a:lnTo>
                  <a:lnTo>
                    <a:pt x="1953" y="1459"/>
                  </a:lnTo>
                  <a:lnTo>
                    <a:pt x="1958" y="1459"/>
                  </a:lnTo>
                  <a:lnTo>
                    <a:pt x="1963" y="1459"/>
                  </a:lnTo>
                  <a:lnTo>
                    <a:pt x="1968" y="1460"/>
                  </a:lnTo>
                  <a:lnTo>
                    <a:pt x="1973" y="1460"/>
                  </a:lnTo>
                  <a:lnTo>
                    <a:pt x="1978" y="1461"/>
                  </a:lnTo>
                  <a:lnTo>
                    <a:pt x="1983" y="1461"/>
                  </a:lnTo>
                  <a:lnTo>
                    <a:pt x="1988" y="1462"/>
                  </a:lnTo>
                  <a:lnTo>
                    <a:pt x="1993" y="1462"/>
                  </a:lnTo>
                  <a:lnTo>
                    <a:pt x="1998" y="1462"/>
                  </a:lnTo>
                  <a:lnTo>
                    <a:pt x="2003" y="1462"/>
                  </a:lnTo>
                  <a:lnTo>
                    <a:pt x="2008" y="1462"/>
                  </a:lnTo>
                  <a:lnTo>
                    <a:pt x="2013" y="1463"/>
                  </a:lnTo>
                  <a:lnTo>
                    <a:pt x="2018" y="1463"/>
                  </a:lnTo>
                  <a:lnTo>
                    <a:pt x="2023" y="1463"/>
                  </a:lnTo>
                  <a:lnTo>
                    <a:pt x="2028" y="1463"/>
                  </a:lnTo>
                  <a:lnTo>
                    <a:pt x="2033" y="1464"/>
                  </a:lnTo>
                  <a:lnTo>
                    <a:pt x="2038" y="1464"/>
                  </a:lnTo>
                  <a:lnTo>
                    <a:pt x="2043" y="1465"/>
                  </a:lnTo>
                  <a:lnTo>
                    <a:pt x="2048" y="1465"/>
                  </a:lnTo>
                  <a:lnTo>
                    <a:pt x="2053" y="1465"/>
                  </a:lnTo>
                  <a:lnTo>
                    <a:pt x="2058" y="1465"/>
                  </a:lnTo>
                  <a:lnTo>
                    <a:pt x="2063" y="1465"/>
                  </a:lnTo>
                  <a:lnTo>
                    <a:pt x="2068" y="1465"/>
                  </a:lnTo>
                  <a:lnTo>
                    <a:pt x="2073" y="1465"/>
                  </a:lnTo>
                  <a:lnTo>
                    <a:pt x="2078" y="1465"/>
                  </a:lnTo>
                  <a:lnTo>
                    <a:pt x="2083" y="1466"/>
                  </a:lnTo>
                  <a:lnTo>
                    <a:pt x="2088" y="1466"/>
                  </a:lnTo>
                  <a:lnTo>
                    <a:pt x="2093" y="1466"/>
                  </a:lnTo>
                  <a:lnTo>
                    <a:pt x="2097" y="1466"/>
                  </a:lnTo>
                  <a:lnTo>
                    <a:pt x="2103" y="1467"/>
                  </a:lnTo>
                  <a:lnTo>
                    <a:pt x="2108" y="1467"/>
                  </a:lnTo>
                  <a:lnTo>
                    <a:pt x="2113" y="1467"/>
                  </a:lnTo>
                  <a:lnTo>
                    <a:pt x="2118" y="1467"/>
                  </a:lnTo>
                  <a:lnTo>
                    <a:pt x="2122" y="1467"/>
                  </a:lnTo>
                  <a:lnTo>
                    <a:pt x="2128" y="1467"/>
                  </a:lnTo>
                  <a:lnTo>
                    <a:pt x="2133" y="1468"/>
                  </a:lnTo>
                  <a:lnTo>
                    <a:pt x="2138" y="1468"/>
                  </a:lnTo>
                  <a:lnTo>
                    <a:pt x="2143" y="1468"/>
                  </a:lnTo>
                  <a:lnTo>
                    <a:pt x="2147" y="1468"/>
                  </a:lnTo>
                  <a:lnTo>
                    <a:pt x="2153" y="1469"/>
                  </a:lnTo>
                  <a:lnTo>
                    <a:pt x="2158" y="1469"/>
                  </a:lnTo>
                  <a:lnTo>
                    <a:pt x="2163" y="1469"/>
                  </a:lnTo>
                  <a:lnTo>
                    <a:pt x="2167" y="1469"/>
                  </a:lnTo>
                  <a:lnTo>
                    <a:pt x="2172" y="1469"/>
                  </a:lnTo>
                  <a:lnTo>
                    <a:pt x="2177" y="1469"/>
                  </a:lnTo>
                  <a:lnTo>
                    <a:pt x="2183" y="1469"/>
                  </a:lnTo>
                  <a:lnTo>
                    <a:pt x="2188" y="1469"/>
                  </a:lnTo>
                  <a:lnTo>
                    <a:pt x="2192" y="1469"/>
                  </a:lnTo>
                  <a:lnTo>
                    <a:pt x="2197" y="1469"/>
                  </a:lnTo>
                  <a:lnTo>
                    <a:pt x="2202" y="1469"/>
                  </a:lnTo>
                  <a:lnTo>
                    <a:pt x="2208" y="1469"/>
                  </a:lnTo>
                  <a:lnTo>
                    <a:pt x="2213" y="1470"/>
                  </a:lnTo>
                  <a:lnTo>
                    <a:pt x="2217" y="1470"/>
                  </a:lnTo>
                  <a:lnTo>
                    <a:pt x="2222" y="1470"/>
                  </a:lnTo>
                  <a:lnTo>
                    <a:pt x="2227" y="1470"/>
                  </a:lnTo>
                  <a:lnTo>
                    <a:pt x="2233" y="1471"/>
                  </a:lnTo>
                  <a:lnTo>
                    <a:pt x="2237" y="1471"/>
                  </a:lnTo>
                  <a:lnTo>
                    <a:pt x="2242" y="1471"/>
                  </a:lnTo>
                  <a:lnTo>
                    <a:pt x="2247" y="1471"/>
                  </a:lnTo>
                  <a:lnTo>
                    <a:pt x="2252" y="1471"/>
                  </a:lnTo>
                  <a:lnTo>
                    <a:pt x="2257" y="1471"/>
                  </a:lnTo>
                  <a:lnTo>
                    <a:pt x="2262" y="1471"/>
                  </a:lnTo>
                  <a:lnTo>
                    <a:pt x="2267" y="1472"/>
                  </a:lnTo>
                  <a:lnTo>
                    <a:pt x="2272" y="1472"/>
                  </a:lnTo>
                  <a:lnTo>
                    <a:pt x="2277" y="1472"/>
                  </a:lnTo>
                  <a:lnTo>
                    <a:pt x="2282" y="1472"/>
                  </a:lnTo>
                  <a:lnTo>
                    <a:pt x="2287" y="1472"/>
                  </a:lnTo>
                  <a:lnTo>
                    <a:pt x="2292" y="1472"/>
                  </a:lnTo>
                  <a:lnTo>
                    <a:pt x="2297" y="1472"/>
                  </a:lnTo>
                  <a:lnTo>
                    <a:pt x="2302" y="1472"/>
                  </a:lnTo>
                  <a:lnTo>
                    <a:pt x="2307" y="1472"/>
                  </a:lnTo>
                  <a:lnTo>
                    <a:pt x="2312" y="1472"/>
                  </a:lnTo>
                  <a:lnTo>
                    <a:pt x="2317" y="1472"/>
                  </a:lnTo>
                  <a:lnTo>
                    <a:pt x="2322" y="1472"/>
                  </a:lnTo>
                  <a:lnTo>
                    <a:pt x="2327" y="1472"/>
                  </a:lnTo>
                  <a:lnTo>
                    <a:pt x="2332" y="1472"/>
                  </a:lnTo>
                  <a:lnTo>
                    <a:pt x="2337" y="1473"/>
                  </a:lnTo>
                  <a:lnTo>
                    <a:pt x="2342" y="1473"/>
                  </a:lnTo>
                  <a:lnTo>
                    <a:pt x="2347" y="1473"/>
                  </a:lnTo>
                  <a:lnTo>
                    <a:pt x="2352" y="1473"/>
                  </a:lnTo>
                  <a:lnTo>
                    <a:pt x="2357" y="1473"/>
                  </a:lnTo>
                  <a:lnTo>
                    <a:pt x="2362" y="1473"/>
                  </a:lnTo>
                  <a:lnTo>
                    <a:pt x="2367" y="1473"/>
                  </a:lnTo>
                  <a:lnTo>
                    <a:pt x="2372" y="1473"/>
                  </a:lnTo>
                  <a:lnTo>
                    <a:pt x="2377" y="1473"/>
                  </a:lnTo>
                  <a:lnTo>
                    <a:pt x="2382" y="1474"/>
                  </a:lnTo>
                  <a:lnTo>
                    <a:pt x="2387" y="1474"/>
                  </a:lnTo>
                  <a:lnTo>
                    <a:pt x="2392" y="1474"/>
                  </a:lnTo>
                  <a:lnTo>
                    <a:pt x="2397" y="1474"/>
                  </a:lnTo>
                  <a:lnTo>
                    <a:pt x="2401" y="1474"/>
                  </a:lnTo>
                  <a:lnTo>
                    <a:pt x="2407" y="1474"/>
                  </a:lnTo>
                  <a:lnTo>
                    <a:pt x="2412" y="1474"/>
                  </a:lnTo>
                  <a:lnTo>
                    <a:pt x="2417" y="1474"/>
                  </a:lnTo>
                  <a:lnTo>
                    <a:pt x="2422" y="1474"/>
                  </a:lnTo>
                  <a:lnTo>
                    <a:pt x="2426" y="1474"/>
                  </a:lnTo>
                  <a:lnTo>
                    <a:pt x="2432" y="1474"/>
                  </a:lnTo>
                  <a:lnTo>
                    <a:pt x="2437" y="1474"/>
                  </a:lnTo>
                  <a:lnTo>
                    <a:pt x="2442" y="1475"/>
                  </a:lnTo>
                  <a:lnTo>
                    <a:pt x="2446" y="1475"/>
                  </a:lnTo>
                  <a:lnTo>
                    <a:pt x="2451" y="1475"/>
                  </a:lnTo>
                  <a:lnTo>
                    <a:pt x="2457" y="1475"/>
                  </a:lnTo>
                  <a:lnTo>
                    <a:pt x="2462" y="1475"/>
                  </a:lnTo>
                  <a:lnTo>
                    <a:pt x="2467" y="1475"/>
                  </a:lnTo>
                  <a:lnTo>
                    <a:pt x="2471" y="1475"/>
                  </a:lnTo>
                  <a:lnTo>
                    <a:pt x="2476" y="1475"/>
                  </a:lnTo>
                  <a:lnTo>
                    <a:pt x="2481" y="1475"/>
                  </a:lnTo>
                  <a:lnTo>
                    <a:pt x="2487" y="1475"/>
                  </a:lnTo>
                  <a:lnTo>
                    <a:pt x="2492" y="1475"/>
                  </a:lnTo>
                  <a:lnTo>
                    <a:pt x="2496" y="1475"/>
                  </a:lnTo>
                  <a:lnTo>
                    <a:pt x="2501" y="1475"/>
                  </a:lnTo>
                  <a:lnTo>
                    <a:pt x="2506" y="1475"/>
                  </a:lnTo>
                  <a:lnTo>
                    <a:pt x="2512" y="1475"/>
                  </a:lnTo>
                  <a:lnTo>
                    <a:pt x="2516" y="1475"/>
                  </a:lnTo>
                  <a:lnTo>
                    <a:pt x="2521" y="1475"/>
                  </a:lnTo>
                  <a:lnTo>
                    <a:pt x="2526" y="1475"/>
                  </a:lnTo>
                  <a:lnTo>
                    <a:pt x="2531" y="1475"/>
                  </a:lnTo>
                  <a:lnTo>
                    <a:pt x="2537" y="1475"/>
                  </a:lnTo>
                  <a:lnTo>
                    <a:pt x="2541" y="1475"/>
                  </a:lnTo>
                  <a:lnTo>
                    <a:pt x="2546" y="1475"/>
                  </a:lnTo>
                </a:path>
              </a:pathLst>
            </a:custGeom>
            <a:noFill/>
            <a:ln w="1588">
              <a:solidFill>
                <a:srgbClr val="000000"/>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7" name="Freeform 96">
              <a:extLst>
                <a:ext uri="{FF2B5EF4-FFF2-40B4-BE49-F238E27FC236}">
                  <a16:creationId xmlns:a16="http://schemas.microsoft.com/office/drawing/2014/main" id="{00000000-0008-0000-0500-000061000000}"/>
                </a:ext>
              </a:extLst>
            </xdr:cNvPr>
            <xdr:cNvSpPr>
              <a:spLocks/>
            </xdr:cNvSpPr>
          </xdr:nvSpPr>
          <xdr:spPr bwMode="auto">
            <a:xfrm>
              <a:off x="4849712" y="4007774"/>
              <a:ext cx="2727325" cy="11113"/>
            </a:xfrm>
            <a:custGeom>
              <a:avLst/>
              <a:gdLst>
                <a:gd name="T0" fmla="*/ 2147483647 w 1718"/>
                <a:gd name="T1" fmla="*/ 0 h 7"/>
                <a:gd name="T2" fmla="*/ 2147483647 w 1718"/>
                <a:gd name="T3" fmla="*/ 0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1"/>
                  </a:lnTo>
                  <a:lnTo>
                    <a:pt x="135" y="1"/>
                  </a:lnTo>
                  <a:lnTo>
                    <a:pt x="140" y="1"/>
                  </a:lnTo>
                  <a:lnTo>
                    <a:pt x="145" y="1"/>
                  </a:lnTo>
                  <a:lnTo>
                    <a:pt x="150" y="1"/>
                  </a:lnTo>
                  <a:lnTo>
                    <a:pt x="155" y="1"/>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3"/>
                  </a:lnTo>
                  <a:lnTo>
                    <a:pt x="225" y="3"/>
                  </a:lnTo>
                  <a:lnTo>
                    <a:pt x="229" y="3"/>
                  </a:lnTo>
                  <a:lnTo>
                    <a:pt x="234" y="2"/>
                  </a:lnTo>
                  <a:lnTo>
                    <a:pt x="240" y="2"/>
                  </a:lnTo>
                  <a:lnTo>
                    <a:pt x="245" y="3"/>
                  </a:lnTo>
                  <a:lnTo>
                    <a:pt x="250" y="3"/>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4"/>
                  </a:lnTo>
                  <a:lnTo>
                    <a:pt x="479" y="4"/>
                  </a:lnTo>
                  <a:lnTo>
                    <a:pt x="483" y="4"/>
                  </a:lnTo>
                  <a:lnTo>
                    <a:pt x="488" y="4"/>
                  </a:lnTo>
                  <a:lnTo>
                    <a:pt x="494" y="4"/>
                  </a:lnTo>
                  <a:lnTo>
                    <a:pt x="499" y="3"/>
                  </a:lnTo>
                  <a:lnTo>
                    <a:pt x="504" y="3"/>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5"/>
                  </a:lnTo>
                  <a:lnTo>
                    <a:pt x="588" y="5"/>
                  </a:lnTo>
                  <a:lnTo>
                    <a:pt x="593" y="5"/>
                  </a:lnTo>
                  <a:lnTo>
                    <a:pt x="599" y="4"/>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7"/>
                  </a:lnTo>
                  <a:lnTo>
                    <a:pt x="1012" y="7"/>
                  </a:lnTo>
                  <a:lnTo>
                    <a:pt x="1017" y="6"/>
                  </a:lnTo>
                  <a:lnTo>
                    <a:pt x="1022" y="7"/>
                  </a:lnTo>
                  <a:lnTo>
                    <a:pt x="1027" y="7"/>
                  </a:lnTo>
                  <a:lnTo>
                    <a:pt x="1032" y="7"/>
                  </a:lnTo>
                  <a:lnTo>
                    <a:pt x="1037" y="7"/>
                  </a:lnTo>
                  <a:lnTo>
                    <a:pt x="1042" y="7"/>
                  </a:lnTo>
                  <a:lnTo>
                    <a:pt x="1047" y="7"/>
                  </a:lnTo>
                  <a:lnTo>
                    <a:pt x="1052" y="7"/>
                  </a:lnTo>
                  <a:lnTo>
                    <a:pt x="1057" y="7"/>
                  </a:lnTo>
                  <a:lnTo>
                    <a:pt x="1062" y="7"/>
                  </a:lnTo>
                  <a:lnTo>
                    <a:pt x="1066" y="7"/>
                  </a:lnTo>
                  <a:lnTo>
                    <a:pt x="1072" y="7"/>
                  </a:lnTo>
                  <a:lnTo>
                    <a:pt x="1077" y="7"/>
                  </a:lnTo>
                  <a:lnTo>
                    <a:pt x="1082" y="7"/>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7"/>
                  </a:lnTo>
                  <a:lnTo>
                    <a:pt x="1211" y="7"/>
                  </a:lnTo>
                  <a:lnTo>
                    <a:pt x="1216" y="7"/>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8" name="Freeform 97">
              <a:extLst>
                <a:ext uri="{FF2B5EF4-FFF2-40B4-BE49-F238E27FC236}">
                  <a16:creationId xmlns:a16="http://schemas.microsoft.com/office/drawing/2014/main" id="{00000000-0008-0000-0500-000062000000}"/>
                </a:ext>
              </a:extLst>
            </xdr:cNvPr>
            <xdr:cNvSpPr>
              <a:spLocks/>
            </xdr:cNvSpPr>
          </xdr:nvSpPr>
          <xdr:spPr bwMode="auto">
            <a:xfrm>
              <a:off x="807937" y="1686849"/>
              <a:ext cx="4041775" cy="2333625"/>
            </a:xfrm>
            <a:custGeom>
              <a:avLst/>
              <a:gdLst>
                <a:gd name="T0" fmla="*/ 2147483647 w 2546"/>
                <a:gd name="T1" fmla="*/ 2147483647 h 1470"/>
                <a:gd name="T2" fmla="*/ 2147483647 w 2546"/>
                <a:gd name="T3" fmla="*/ 2147483647 h 1470"/>
                <a:gd name="T4" fmla="*/ 2147483647 w 2546"/>
                <a:gd name="T5" fmla="*/ 2147483647 h 1470"/>
                <a:gd name="T6" fmla="*/ 2147483647 w 2546"/>
                <a:gd name="T7" fmla="*/ 2147483647 h 1470"/>
                <a:gd name="T8" fmla="*/ 2147483647 w 2546"/>
                <a:gd name="T9" fmla="*/ 2147483647 h 1470"/>
                <a:gd name="T10" fmla="*/ 2147483647 w 2546"/>
                <a:gd name="T11" fmla="*/ 2147483647 h 1470"/>
                <a:gd name="T12" fmla="*/ 2147483647 w 2546"/>
                <a:gd name="T13" fmla="*/ 2147483647 h 1470"/>
                <a:gd name="T14" fmla="*/ 2147483647 w 2546"/>
                <a:gd name="T15" fmla="*/ 2147483647 h 1470"/>
                <a:gd name="T16" fmla="*/ 2147483647 w 2546"/>
                <a:gd name="T17" fmla="*/ 2147483647 h 1470"/>
                <a:gd name="T18" fmla="*/ 2147483647 w 2546"/>
                <a:gd name="T19" fmla="*/ 2147483647 h 1470"/>
                <a:gd name="T20" fmla="*/ 2147483647 w 2546"/>
                <a:gd name="T21" fmla="*/ 2147483647 h 1470"/>
                <a:gd name="T22" fmla="*/ 2147483647 w 2546"/>
                <a:gd name="T23" fmla="*/ 2147483647 h 1470"/>
                <a:gd name="T24" fmla="*/ 2147483647 w 2546"/>
                <a:gd name="T25" fmla="*/ 2147483647 h 1470"/>
                <a:gd name="T26" fmla="*/ 2147483647 w 2546"/>
                <a:gd name="T27" fmla="*/ 2147483647 h 1470"/>
                <a:gd name="T28" fmla="*/ 2147483647 w 2546"/>
                <a:gd name="T29" fmla="*/ 2147483647 h 1470"/>
                <a:gd name="T30" fmla="*/ 2147483647 w 2546"/>
                <a:gd name="T31" fmla="*/ 2147483647 h 1470"/>
                <a:gd name="T32" fmla="*/ 2147483647 w 2546"/>
                <a:gd name="T33" fmla="*/ 2147483647 h 1470"/>
                <a:gd name="T34" fmla="*/ 2147483647 w 2546"/>
                <a:gd name="T35" fmla="*/ 2147483647 h 1470"/>
                <a:gd name="T36" fmla="*/ 2147483647 w 2546"/>
                <a:gd name="T37" fmla="*/ 2147483647 h 1470"/>
                <a:gd name="T38" fmla="*/ 2147483647 w 2546"/>
                <a:gd name="T39" fmla="*/ 2147483647 h 1470"/>
                <a:gd name="T40" fmla="*/ 2147483647 w 2546"/>
                <a:gd name="T41" fmla="*/ 2147483647 h 1470"/>
                <a:gd name="T42" fmla="*/ 2147483647 w 2546"/>
                <a:gd name="T43" fmla="*/ 2147483647 h 1470"/>
                <a:gd name="T44" fmla="*/ 2147483647 w 2546"/>
                <a:gd name="T45" fmla="*/ 2147483647 h 1470"/>
                <a:gd name="T46" fmla="*/ 2147483647 w 2546"/>
                <a:gd name="T47" fmla="*/ 2147483647 h 1470"/>
                <a:gd name="T48" fmla="*/ 2147483647 w 2546"/>
                <a:gd name="T49" fmla="*/ 2147483647 h 1470"/>
                <a:gd name="T50" fmla="*/ 2147483647 w 2546"/>
                <a:gd name="T51" fmla="*/ 2147483647 h 1470"/>
                <a:gd name="T52" fmla="*/ 2147483647 w 2546"/>
                <a:gd name="T53" fmla="*/ 2147483647 h 1470"/>
                <a:gd name="T54" fmla="*/ 2147483647 w 2546"/>
                <a:gd name="T55" fmla="*/ 2147483647 h 1470"/>
                <a:gd name="T56" fmla="*/ 2147483647 w 2546"/>
                <a:gd name="T57" fmla="*/ 2147483647 h 1470"/>
                <a:gd name="T58" fmla="*/ 2147483647 w 2546"/>
                <a:gd name="T59" fmla="*/ 2147483647 h 1470"/>
                <a:gd name="T60" fmla="*/ 2147483647 w 2546"/>
                <a:gd name="T61" fmla="*/ 2147483647 h 1470"/>
                <a:gd name="T62" fmla="*/ 2147483647 w 2546"/>
                <a:gd name="T63" fmla="*/ 2147483647 h 1470"/>
                <a:gd name="T64" fmla="*/ 2147483647 w 2546"/>
                <a:gd name="T65" fmla="*/ 2147483647 h 1470"/>
                <a:gd name="T66" fmla="*/ 2147483647 w 2546"/>
                <a:gd name="T67" fmla="*/ 2147483647 h 1470"/>
                <a:gd name="T68" fmla="*/ 2147483647 w 2546"/>
                <a:gd name="T69" fmla="*/ 2147483647 h 1470"/>
                <a:gd name="T70" fmla="*/ 2147483647 w 2546"/>
                <a:gd name="T71" fmla="*/ 2147483647 h 1470"/>
                <a:gd name="T72" fmla="*/ 2147483647 w 2546"/>
                <a:gd name="T73" fmla="*/ 2147483647 h 1470"/>
                <a:gd name="T74" fmla="*/ 2147483647 w 2546"/>
                <a:gd name="T75" fmla="*/ 2147483647 h 1470"/>
                <a:gd name="T76" fmla="*/ 2147483647 w 2546"/>
                <a:gd name="T77" fmla="*/ 2147483647 h 1470"/>
                <a:gd name="T78" fmla="*/ 2147483647 w 2546"/>
                <a:gd name="T79" fmla="*/ 2147483647 h 1470"/>
                <a:gd name="T80" fmla="*/ 2147483647 w 2546"/>
                <a:gd name="T81" fmla="*/ 2147483647 h 1470"/>
                <a:gd name="T82" fmla="*/ 2147483647 w 2546"/>
                <a:gd name="T83" fmla="*/ 2147483647 h 1470"/>
                <a:gd name="T84" fmla="*/ 2147483647 w 2546"/>
                <a:gd name="T85" fmla="*/ 2147483647 h 1470"/>
                <a:gd name="T86" fmla="*/ 2147483647 w 2546"/>
                <a:gd name="T87" fmla="*/ 2147483647 h 1470"/>
                <a:gd name="T88" fmla="*/ 2147483647 w 2546"/>
                <a:gd name="T89" fmla="*/ 2147483647 h 1470"/>
                <a:gd name="T90" fmla="*/ 2147483647 w 2546"/>
                <a:gd name="T91" fmla="*/ 2147483647 h 1470"/>
                <a:gd name="T92" fmla="*/ 2147483647 w 2546"/>
                <a:gd name="T93" fmla="*/ 2147483647 h 1470"/>
                <a:gd name="T94" fmla="*/ 2147483647 w 2546"/>
                <a:gd name="T95" fmla="*/ 2147483647 h 1470"/>
                <a:gd name="T96" fmla="*/ 2147483647 w 2546"/>
                <a:gd name="T97" fmla="*/ 2147483647 h 1470"/>
                <a:gd name="T98" fmla="*/ 2147483647 w 2546"/>
                <a:gd name="T99" fmla="*/ 2147483647 h 1470"/>
                <a:gd name="T100" fmla="*/ 2147483647 w 2546"/>
                <a:gd name="T101" fmla="*/ 2147483647 h 1470"/>
                <a:gd name="T102" fmla="*/ 2147483647 w 2546"/>
                <a:gd name="T103" fmla="*/ 2147483647 h 1470"/>
                <a:gd name="T104" fmla="*/ 2147483647 w 2546"/>
                <a:gd name="T105" fmla="*/ 2147483647 h 1470"/>
                <a:gd name="T106" fmla="*/ 2147483647 w 2546"/>
                <a:gd name="T107" fmla="*/ 2147483647 h 1470"/>
                <a:gd name="T108" fmla="*/ 2147483647 w 2546"/>
                <a:gd name="T109" fmla="*/ 2147483647 h 1470"/>
                <a:gd name="T110" fmla="*/ 2147483647 w 2546"/>
                <a:gd name="T111" fmla="*/ 2147483647 h 147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70">
                  <a:moveTo>
                    <a:pt x="0" y="1469"/>
                  </a:moveTo>
                  <a:lnTo>
                    <a:pt x="5" y="1469"/>
                  </a:lnTo>
                  <a:lnTo>
                    <a:pt x="10" y="1469"/>
                  </a:lnTo>
                  <a:lnTo>
                    <a:pt x="15" y="1469"/>
                  </a:lnTo>
                  <a:lnTo>
                    <a:pt x="20" y="1469"/>
                  </a:lnTo>
                  <a:lnTo>
                    <a:pt x="24" y="1469"/>
                  </a:lnTo>
                  <a:lnTo>
                    <a:pt x="30" y="1469"/>
                  </a:lnTo>
                  <a:lnTo>
                    <a:pt x="35" y="1469"/>
                  </a:lnTo>
                  <a:lnTo>
                    <a:pt x="40" y="1469"/>
                  </a:lnTo>
                  <a:lnTo>
                    <a:pt x="45" y="1469"/>
                  </a:lnTo>
                  <a:lnTo>
                    <a:pt x="49" y="1469"/>
                  </a:lnTo>
                  <a:lnTo>
                    <a:pt x="55" y="1469"/>
                  </a:lnTo>
                  <a:lnTo>
                    <a:pt x="60" y="1469"/>
                  </a:lnTo>
                  <a:lnTo>
                    <a:pt x="65" y="1469"/>
                  </a:lnTo>
                  <a:lnTo>
                    <a:pt x="70" y="1469"/>
                  </a:lnTo>
                  <a:lnTo>
                    <a:pt x="74" y="1469"/>
                  </a:lnTo>
                  <a:lnTo>
                    <a:pt x="79" y="1469"/>
                  </a:lnTo>
                  <a:lnTo>
                    <a:pt x="85" y="1469"/>
                  </a:lnTo>
                  <a:lnTo>
                    <a:pt x="90" y="1469"/>
                  </a:lnTo>
                  <a:lnTo>
                    <a:pt x="94" y="1469"/>
                  </a:lnTo>
                  <a:lnTo>
                    <a:pt x="99" y="1469"/>
                  </a:lnTo>
                  <a:lnTo>
                    <a:pt x="104" y="1469"/>
                  </a:lnTo>
                  <a:lnTo>
                    <a:pt x="110" y="1469"/>
                  </a:lnTo>
                  <a:lnTo>
                    <a:pt x="115" y="1469"/>
                  </a:lnTo>
                  <a:lnTo>
                    <a:pt x="119" y="1469"/>
                  </a:lnTo>
                  <a:lnTo>
                    <a:pt x="124" y="1469"/>
                  </a:lnTo>
                  <a:lnTo>
                    <a:pt x="129" y="1469"/>
                  </a:lnTo>
                  <a:lnTo>
                    <a:pt x="135" y="1469"/>
                  </a:lnTo>
                  <a:lnTo>
                    <a:pt x="140" y="1469"/>
                  </a:lnTo>
                  <a:lnTo>
                    <a:pt x="144" y="1469"/>
                  </a:lnTo>
                  <a:lnTo>
                    <a:pt x="149" y="1469"/>
                  </a:lnTo>
                  <a:lnTo>
                    <a:pt x="154" y="1469"/>
                  </a:lnTo>
                  <a:lnTo>
                    <a:pt x="159" y="1469"/>
                  </a:lnTo>
                  <a:lnTo>
                    <a:pt x="164" y="1469"/>
                  </a:lnTo>
                  <a:lnTo>
                    <a:pt x="169" y="1469"/>
                  </a:lnTo>
                  <a:lnTo>
                    <a:pt x="174" y="1469"/>
                  </a:lnTo>
                  <a:lnTo>
                    <a:pt x="179" y="1469"/>
                  </a:lnTo>
                  <a:lnTo>
                    <a:pt x="184" y="1469"/>
                  </a:lnTo>
                  <a:lnTo>
                    <a:pt x="189" y="1469"/>
                  </a:lnTo>
                  <a:lnTo>
                    <a:pt x="194" y="1469"/>
                  </a:lnTo>
                  <a:lnTo>
                    <a:pt x="199" y="1469"/>
                  </a:lnTo>
                  <a:lnTo>
                    <a:pt x="204" y="1469"/>
                  </a:lnTo>
                  <a:lnTo>
                    <a:pt x="209" y="1469"/>
                  </a:lnTo>
                  <a:lnTo>
                    <a:pt x="214" y="1469"/>
                  </a:lnTo>
                  <a:lnTo>
                    <a:pt x="219" y="1469"/>
                  </a:lnTo>
                  <a:lnTo>
                    <a:pt x="224" y="1469"/>
                  </a:lnTo>
                  <a:lnTo>
                    <a:pt x="229" y="1469"/>
                  </a:lnTo>
                  <a:lnTo>
                    <a:pt x="234" y="1469"/>
                  </a:lnTo>
                  <a:lnTo>
                    <a:pt x="239" y="1469"/>
                  </a:lnTo>
                  <a:lnTo>
                    <a:pt x="244" y="1469"/>
                  </a:lnTo>
                  <a:lnTo>
                    <a:pt x="249" y="1469"/>
                  </a:lnTo>
                  <a:lnTo>
                    <a:pt x="254" y="1469"/>
                  </a:lnTo>
                  <a:lnTo>
                    <a:pt x="259" y="1469"/>
                  </a:lnTo>
                  <a:lnTo>
                    <a:pt x="264" y="1469"/>
                  </a:lnTo>
                  <a:lnTo>
                    <a:pt x="269" y="1469"/>
                  </a:lnTo>
                  <a:lnTo>
                    <a:pt x="274" y="1469"/>
                  </a:lnTo>
                  <a:lnTo>
                    <a:pt x="279" y="1469"/>
                  </a:lnTo>
                  <a:lnTo>
                    <a:pt x="284" y="1469"/>
                  </a:lnTo>
                  <a:lnTo>
                    <a:pt x="289" y="1469"/>
                  </a:lnTo>
                  <a:lnTo>
                    <a:pt x="294" y="1469"/>
                  </a:lnTo>
                  <a:lnTo>
                    <a:pt x="299" y="1469"/>
                  </a:lnTo>
                  <a:lnTo>
                    <a:pt x="303" y="1469"/>
                  </a:lnTo>
                  <a:lnTo>
                    <a:pt x="309" y="1469"/>
                  </a:lnTo>
                  <a:lnTo>
                    <a:pt x="314" y="1469"/>
                  </a:lnTo>
                  <a:lnTo>
                    <a:pt x="319" y="1469"/>
                  </a:lnTo>
                  <a:lnTo>
                    <a:pt x="324" y="1469"/>
                  </a:lnTo>
                  <a:lnTo>
                    <a:pt x="328" y="1469"/>
                  </a:lnTo>
                  <a:lnTo>
                    <a:pt x="334" y="1469"/>
                  </a:lnTo>
                  <a:lnTo>
                    <a:pt x="339" y="1469"/>
                  </a:lnTo>
                  <a:lnTo>
                    <a:pt x="344" y="1469"/>
                  </a:lnTo>
                  <a:lnTo>
                    <a:pt x="349" y="1469"/>
                  </a:lnTo>
                  <a:lnTo>
                    <a:pt x="353" y="1469"/>
                  </a:lnTo>
                  <a:lnTo>
                    <a:pt x="359" y="1469"/>
                  </a:lnTo>
                  <a:lnTo>
                    <a:pt x="364" y="1469"/>
                  </a:lnTo>
                  <a:lnTo>
                    <a:pt x="369" y="1469"/>
                  </a:lnTo>
                  <a:lnTo>
                    <a:pt x="373" y="1469"/>
                  </a:lnTo>
                  <a:lnTo>
                    <a:pt x="378" y="1469"/>
                  </a:lnTo>
                  <a:lnTo>
                    <a:pt x="383" y="1469"/>
                  </a:lnTo>
                  <a:lnTo>
                    <a:pt x="389" y="1469"/>
                  </a:lnTo>
                  <a:lnTo>
                    <a:pt x="394" y="1469"/>
                  </a:lnTo>
                  <a:lnTo>
                    <a:pt x="398" y="1470"/>
                  </a:lnTo>
                  <a:lnTo>
                    <a:pt x="403" y="1470"/>
                  </a:lnTo>
                  <a:lnTo>
                    <a:pt x="408" y="1470"/>
                  </a:lnTo>
                  <a:lnTo>
                    <a:pt x="414" y="1470"/>
                  </a:lnTo>
                  <a:lnTo>
                    <a:pt x="419" y="1470"/>
                  </a:lnTo>
                  <a:lnTo>
                    <a:pt x="423" y="1470"/>
                  </a:lnTo>
                  <a:lnTo>
                    <a:pt x="428" y="1470"/>
                  </a:lnTo>
                  <a:lnTo>
                    <a:pt x="433" y="1470"/>
                  </a:lnTo>
                  <a:lnTo>
                    <a:pt x="439" y="1470"/>
                  </a:lnTo>
                  <a:lnTo>
                    <a:pt x="443" y="1470"/>
                  </a:lnTo>
                  <a:lnTo>
                    <a:pt x="448" y="1470"/>
                  </a:lnTo>
                  <a:lnTo>
                    <a:pt x="453" y="1469"/>
                  </a:lnTo>
                  <a:lnTo>
                    <a:pt x="458" y="1469"/>
                  </a:lnTo>
                  <a:lnTo>
                    <a:pt x="463" y="1469"/>
                  </a:lnTo>
                  <a:lnTo>
                    <a:pt x="468" y="1469"/>
                  </a:lnTo>
                  <a:lnTo>
                    <a:pt x="473" y="1469"/>
                  </a:lnTo>
                  <a:lnTo>
                    <a:pt x="478" y="1469"/>
                  </a:lnTo>
                  <a:lnTo>
                    <a:pt x="483" y="1470"/>
                  </a:lnTo>
                  <a:lnTo>
                    <a:pt x="488" y="1470"/>
                  </a:lnTo>
                  <a:lnTo>
                    <a:pt x="493" y="1470"/>
                  </a:lnTo>
                  <a:lnTo>
                    <a:pt x="498" y="1470"/>
                  </a:lnTo>
                  <a:lnTo>
                    <a:pt x="503" y="1469"/>
                  </a:lnTo>
                  <a:lnTo>
                    <a:pt x="508" y="1469"/>
                  </a:lnTo>
                  <a:lnTo>
                    <a:pt x="513" y="1469"/>
                  </a:lnTo>
                  <a:lnTo>
                    <a:pt x="518" y="1469"/>
                  </a:lnTo>
                  <a:lnTo>
                    <a:pt x="523" y="1469"/>
                  </a:lnTo>
                  <a:lnTo>
                    <a:pt x="528" y="1469"/>
                  </a:lnTo>
                  <a:lnTo>
                    <a:pt x="533" y="1469"/>
                  </a:lnTo>
                  <a:lnTo>
                    <a:pt x="538" y="1469"/>
                  </a:lnTo>
                  <a:lnTo>
                    <a:pt x="543" y="1469"/>
                  </a:lnTo>
                  <a:lnTo>
                    <a:pt x="548" y="1469"/>
                  </a:lnTo>
                  <a:lnTo>
                    <a:pt x="553" y="1469"/>
                  </a:lnTo>
                  <a:lnTo>
                    <a:pt x="558" y="1469"/>
                  </a:lnTo>
                  <a:lnTo>
                    <a:pt x="563" y="1469"/>
                  </a:lnTo>
                  <a:lnTo>
                    <a:pt x="568" y="1469"/>
                  </a:lnTo>
                  <a:lnTo>
                    <a:pt x="573" y="1469"/>
                  </a:lnTo>
                  <a:lnTo>
                    <a:pt x="578" y="1469"/>
                  </a:lnTo>
                  <a:lnTo>
                    <a:pt x="583" y="1469"/>
                  </a:lnTo>
                  <a:lnTo>
                    <a:pt x="588" y="1469"/>
                  </a:lnTo>
                  <a:lnTo>
                    <a:pt x="593" y="1469"/>
                  </a:lnTo>
                  <a:lnTo>
                    <a:pt x="598" y="1469"/>
                  </a:lnTo>
                  <a:lnTo>
                    <a:pt x="603" y="1469"/>
                  </a:lnTo>
                  <a:lnTo>
                    <a:pt x="607" y="1469"/>
                  </a:lnTo>
                  <a:lnTo>
                    <a:pt x="613" y="1469"/>
                  </a:lnTo>
                  <a:lnTo>
                    <a:pt x="618" y="1469"/>
                  </a:lnTo>
                  <a:lnTo>
                    <a:pt x="623" y="1469"/>
                  </a:lnTo>
                  <a:lnTo>
                    <a:pt x="628" y="1469"/>
                  </a:lnTo>
                  <a:lnTo>
                    <a:pt x="632" y="1469"/>
                  </a:lnTo>
                  <a:lnTo>
                    <a:pt x="638" y="1469"/>
                  </a:lnTo>
                  <a:lnTo>
                    <a:pt x="643" y="1469"/>
                  </a:lnTo>
                  <a:lnTo>
                    <a:pt x="648" y="1469"/>
                  </a:lnTo>
                  <a:lnTo>
                    <a:pt x="652" y="1469"/>
                  </a:lnTo>
                  <a:lnTo>
                    <a:pt x="657" y="1468"/>
                  </a:lnTo>
                  <a:lnTo>
                    <a:pt x="663" y="1468"/>
                  </a:lnTo>
                  <a:lnTo>
                    <a:pt x="668" y="1468"/>
                  </a:lnTo>
                  <a:lnTo>
                    <a:pt x="673" y="1468"/>
                  </a:lnTo>
                  <a:lnTo>
                    <a:pt x="677" y="1467"/>
                  </a:lnTo>
                  <a:lnTo>
                    <a:pt x="682" y="1467"/>
                  </a:lnTo>
                  <a:lnTo>
                    <a:pt x="687" y="1466"/>
                  </a:lnTo>
                  <a:lnTo>
                    <a:pt x="693" y="1465"/>
                  </a:lnTo>
                  <a:lnTo>
                    <a:pt x="698" y="1465"/>
                  </a:lnTo>
                  <a:lnTo>
                    <a:pt x="702" y="1465"/>
                  </a:lnTo>
                  <a:lnTo>
                    <a:pt x="707" y="1464"/>
                  </a:lnTo>
                  <a:lnTo>
                    <a:pt x="712" y="1463"/>
                  </a:lnTo>
                  <a:lnTo>
                    <a:pt x="718" y="1462"/>
                  </a:lnTo>
                  <a:lnTo>
                    <a:pt x="722" y="1461"/>
                  </a:lnTo>
                  <a:lnTo>
                    <a:pt x="727" y="1459"/>
                  </a:lnTo>
                  <a:lnTo>
                    <a:pt x="732" y="1458"/>
                  </a:lnTo>
                  <a:lnTo>
                    <a:pt x="737" y="1456"/>
                  </a:lnTo>
                  <a:lnTo>
                    <a:pt x="743" y="1453"/>
                  </a:lnTo>
                  <a:lnTo>
                    <a:pt x="747" y="1451"/>
                  </a:lnTo>
                  <a:lnTo>
                    <a:pt x="752" y="1449"/>
                  </a:lnTo>
                  <a:lnTo>
                    <a:pt x="757" y="1446"/>
                  </a:lnTo>
                  <a:lnTo>
                    <a:pt x="762" y="1442"/>
                  </a:lnTo>
                  <a:lnTo>
                    <a:pt x="767" y="1438"/>
                  </a:lnTo>
                  <a:lnTo>
                    <a:pt x="772" y="1434"/>
                  </a:lnTo>
                  <a:lnTo>
                    <a:pt x="777" y="1430"/>
                  </a:lnTo>
                  <a:lnTo>
                    <a:pt x="782" y="1424"/>
                  </a:lnTo>
                  <a:lnTo>
                    <a:pt x="787" y="1418"/>
                  </a:lnTo>
                  <a:lnTo>
                    <a:pt x="792" y="1412"/>
                  </a:lnTo>
                  <a:lnTo>
                    <a:pt x="797" y="1405"/>
                  </a:lnTo>
                  <a:lnTo>
                    <a:pt x="802" y="1397"/>
                  </a:lnTo>
                  <a:lnTo>
                    <a:pt x="807" y="1390"/>
                  </a:lnTo>
                  <a:lnTo>
                    <a:pt x="812" y="1381"/>
                  </a:lnTo>
                  <a:lnTo>
                    <a:pt x="817" y="1372"/>
                  </a:lnTo>
                  <a:lnTo>
                    <a:pt x="822" y="1362"/>
                  </a:lnTo>
                  <a:lnTo>
                    <a:pt x="827" y="1350"/>
                  </a:lnTo>
                  <a:lnTo>
                    <a:pt x="832" y="1339"/>
                  </a:lnTo>
                  <a:lnTo>
                    <a:pt x="837" y="1326"/>
                  </a:lnTo>
                  <a:lnTo>
                    <a:pt x="842" y="1312"/>
                  </a:lnTo>
                  <a:lnTo>
                    <a:pt x="847" y="1298"/>
                  </a:lnTo>
                  <a:lnTo>
                    <a:pt x="852" y="1283"/>
                  </a:lnTo>
                  <a:lnTo>
                    <a:pt x="857" y="1268"/>
                  </a:lnTo>
                  <a:lnTo>
                    <a:pt x="862" y="1252"/>
                  </a:lnTo>
                  <a:lnTo>
                    <a:pt x="867" y="1236"/>
                  </a:lnTo>
                  <a:lnTo>
                    <a:pt x="872" y="1219"/>
                  </a:lnTo>
                  <a:lnTo>
                    <a:pt x="877" y="1202"/>
                  </a:lnTo>
                  <a:lnTo>
                    <a:pt x="882" y="1184"/>
                  </a:lnTo>
                  <a:lnTo>
                    <a:pt x="887" y="1164"/>
                  </a:lnTo>
                  <a:lnTo>
                    <a:pt x="892" y="1145"/>
                  </a:lnTo>
                  <a:lnTo>
                    <a:pt x="897" y="1125"/>
                  </a:lnTo>
                  <a:lnTo>
                    <a:pt x="902" y="1103"/>
                  </a:lnTo>
                  <a:lnTo>
                    <a:pt x="907" y="1081"/>
                  </a:lnTo>
                  <a:lnTo>
                    <a:pt x="912" y="1058"/>
                  </a:lnTo>
                  <a:lnTo>
                    <a:pt x="917" y="1035"/>
                  </a:lnTo>
                  <a:lnTo>
                    <a:pt x="922" y="1012"/>
                  </a:lnTo>
                  <a:lnTo>
                    <a:pt x="927" y="987"/>
                  </a:lnTo>
                  <a:lnTo>
                    <a:pt x="932" y="962"/>
                  </a:lnTo>
                  <a:lnTo>
                    <a:pt x="936" y="936"/>
                  </a:lnTo>
                  <a:lnTo>
                    <a:pt x="942" y="910"/>
                  </a:lnTo>
                  <a:lnTo>
                    <a:pt x="947" y="883"/>
                  </a:lnTo>
                  <a:lnTo>
                    <a:pt x="952" y="857"/>
                  </a:lnTo>
                  <a:lnTo>
                    <a:pt x="956" y="829"/>
                  </a:lnTo>
                  <a:lnTo>
                    <a:pt x="961" y="801"/>
                  </a:lnTo>
                  <a:lnTo>
                    <a:pt x="967" y="773"/>
                  </a:lnTo>
                  <a:lnTo>
                    <a:pt x="972" y="744"/>
                  </a:lnTo>
                  <a:lnTo>
                    <a:pt x="977" y="716"/>
                  </a:lnTo>
                  <a:lnTo>
                    <a:pt x="981" y="687"/>
                  </a:lnTo>
                  <a:lnTo>
                    <a:pt x="986" y="658"/>
                  </a:lnTo>
                  <a:lnTo>
                    <a:pt x="992" y="630"/>
                  </a:lnTo>
                  <a:lnTo>
                    <a:pt x="997" y="601"/>
                  </a:lnTo>
                  <a:lnTo>
                    <a:pt x="1002" y="572"/>
                  </a:lnTo>
                  <a:lnTo>
                    <a:pt x="1006" y="543"/>
                  </a:lnTo>
                  <a:lnTo>
                    <a:pt x="1011" y="515"/>
                  </a:lnTo>
                  <a:lnTo>
                    <a:pt x="1016" y="487"/>
                  </a:lnTo>
                  <a:lnTo>
                    <a:pt x="1022" y="458"/>
                  </a:lnTo>
                  <a:lnTo>
                    <a:pt x="1026" y="428"/>
                  </a:lnTo>
                  <a:lnTo>
                    <a:pt x="1031" y="397"/>
                  </a:lnTo>
                  <a:lnTo>
                    <a:pt x="1036" y="366"/>
                  </a:lnTo>
                  <a:lnTo>
                    <a:pt x="1041" y="335"/>
                  </a:lnTo>
                  <a:lnTo>
                    <a:pt x="1047" y="306"/>
                  </a:lnTo>
                  <a:lnTo>
                    <a:pt x="1051" y="278"/>
                  </a:lnTo>
                  <a:lnTo>
                    <a:pt x="1056" y="252"/>
                  </a:lnTo>
                  <a:lnTo>
                    <a:pt x="1061" y="226"/>
                  </a:lnTo>
                  <a:lnTo>
                    <a:pt x="1066" y="202"/>
                  </a:lnTo>
                  <a:lnTo>
                    <a:pt x="1072" y="178"/>
                  </a:lnTo>
                  <a:lnTo>
                    <a:pt x="1076" y="157"/>
                  </a:lnTo>
                  <a:lnTo>
                    <a:pt x="1081" y="136"/>
                  </a:lnTo>
                  <a:lnTo>
                    <a:pt x="1086" y="117"/>
                  </a:lnTo>
                  <a:lnTo>
                    <a:pt x="1091" y="99"/>
                  </a:lnTo>
                  <a:lnTo>
                    <a:pt x="1096" y="83"/>
                  </a:lnTo>
                  <a:lnTo>
                    <a:pt x="1101" y="68"/>
                  </a:lnTo>
                  <a:lnTo>
                    <a:pt x="1106" y="54"/>
                  </a:lnTo>
                  <a:lnTo>
                    <a:pt x="1111" y="42"/>
                  </a:lnTo>
                  <a:lnTo>
                    <a:pt x="1116" y="31"/>
                  </a:lnTo>
                  <a:lnTo>
                    <a:pt x="1121" y="22"/>
                  </a:lnTo>
                  <a:lnTo>
                    <a:pt x="1126" y="14"/>
                  </a:lnTo>
                  <a:lnTo>
                    <a:pt x="1131" y="9"/>
                  </a:lnTo>
                  <a:lnTo>
                    <a:pt x="1136" y="4"/>
                  </a:lnTo>
                  <a:lnTo>
                    <a:pt x="1141" y="1"/>
                  </a:lnTo>
                  <a:lnTo>
                    <a:pt x="1146" y="0"/>
                  </a:lnTo>
                  <a:lnTo>
                    <a:pt x="1151" y="0"/>
                  </a:lnTo>
                  <a:lnTo>
                    <a:pt x="1156" y="1"/>
                  </a:lnTo>
                  <a:lnTo>
                    <a:pt x="1161" y="4"/>
                  </a:lnTo>
                  <a:lnTo>
                    <a:pt x="1166" y="9"/>
                  </a:lnTo>
                  <a:lnTo>
                    <a:pt x="1171" y="14"/>
                  </a:lnTo>
                  <a:lnTo>
                    <a:pt x="1176" y="22"/>
                  </a:lnTo>
                  <a:lnTo>
                    <a:pt x="1181" y="30"/>
                  </a:lnTo>
                  <a:lnTo>
                    <a:pt x="1186" y="39"/>
                  </a:lnTo>
                  <a:lnTo>
                    <a:pt x="1191" y="50"/>
                  </a:lnTo>
                  <a:lnTo>
                    <a:pt x="1196" y="62"/>
                  </a:lnTo>
                  <a:lnTo>
                    <a:pt x="1201" y="75"/>
                  </a:lnTo>
                  <a:lnTo>
                    <a:pt x="1206" y="89"/>
                  </a:lnTo>
                  <a:lnTo>
                    <a:pt x="1211" y="104"/>
                  </a:lnTo>
                  <a:lnTo>
                    <a:pt x="1216" y="120"/>
                  </a:lnTo>
                  <a:lnTo>
                    <a:pt x="1221" y="137"/>
                  </a:lnTo>
                  <a:lnTo>
                    <a:pt x="1226" y="155"/>
                  </a:lnTo>
                  <a:lnTo>
                    <a:pt x="1231" y="173"/>
                  </a:lnTo>
                  <a:lnTo>
                    <a:pt x="1235" y="192"/>
                  </a:lnTo>
                  <a:lnTo>
                    <a:pt x="1240" y="212"/>
                  </a:lnTo>
                  <a:lnTo>
                    <a:pt x="1246" y="232"/>
                  </a:lnTo>
                  <a:lnTo>
                    <a:pt x="1251" y="252"/>
                  </a:lnTo>
                  <a:lnTo>
                    <a:pt x="1256" y="272"/>
                  </a:lnTo>
                  <a:lnTo>
                    <a:pt x="1260" y="293"/>
                  </a:lnTo>
                  <a:lnTo>
                    <a:pt x="1265" y="313"/>
                  </a:lnTo>
                  <a:lnTo>
                    <a:pt x="1271" y="333"/>
                  </a:lnTo>
                  <a:lnTo>
                    <a:pt x="1276" y="353"/>
                  </a:lnTo>
                  <a:lnTo>
                    <a:pt x="1281" y="374"/>
                  </a:lnTo>
                  <a:lnTo>
                    <a:pt x="1285" y="395"/>
                  </a:lnTo>
                  <a:lnTo>
                    <a:pt x="1290" y="415"/>
                  </a:lnTo>
                  <a:lnTo>
                    <a:pt x="1296" y="436"/>
                  </a:lnTo>
                  <a:lnTo>
                    <a:pt x="1301" y="457"/>
                  </a:lnTo>
                  <a:lnTo>
                    <a:pt x="1305" y="478"/>
                  </a:lnTo>
                  <a:lnTo>
                    <a:pt x="1310" y="499"/>
                  </a:lnTo>
                  <a:lnTo>
                    <a:pt x="1315" y="520"/>
                  </a:lnTo>
                  <a:lnTo>
                    <a:pt x="1320" y="541"/>
                  </a:lnTo>
                  <a:lnTo>
                    <a:pt x="1326" y="562"/>
                  </a:lnTo>
                  <a:lnTo>
                    <a:pt x="1330" y="583"/>
                  </a:lnTo>
                  <a:lnTo>
                    <a:pt x="1335" y="604"/>
                  </a:lnTo>
                  <a:lnTo>
                    <a:pt x="1340" y="624"/>
                  </a:lnTo>
                  <a:lnTo>
                    <a:pt x="1345" y="644"/>
                  </a:lnTo>
                  <a:lnTo>
                    <a:pt x="1351" y="665"/>
                  </a:lnTo>
                  <a:lnTo>
                    <a:pt x="1355" y="685"/>
                  </a:lnTo>
                  <a:lnTo>
                    <a:pt x="1360" y="705"/>
                  </a:lnTo>
                  <a:lnTo>
                    <a:pt x="1365" y="724"/>
                  </a:lnTo>
                  <a:lnTo>
                    <a:pt x="1370" y="744"/>
                  </a:lnTo>
                  <a:lnTo>
                    <a:pt x="1375" y="763"/>
                  </a:lnTo>
                  <a:lnTo>
                    <a:pt x="1380" y="783"/>
                  </a:lnTo>
                  <a:lnTo>
                    <a:pt x="1385" y="801"/>
                  </a:lnTo>
                  <a:lnTo>
                    <a:pt x="1390" y="819"/>
                  </a:lnTo>
                  <a:lnTo>
                    <a:pt x="1395" y="837"/>
                  </a:lnTo>
                  <a:lnTo>
                    <a:pt x="1400" y="855"/>
                  </a:lnTo>
                  <a:lnTo>
                    <a:pt x="1405" y="872"/>
                  </a:lnTo>
                  <a:lnTo>
                    <a:pt x="1410" y="889"/>
                  </a:lnTo>
                  <a:lnTo>
                    <a:pt x="1415" y="906"/>
                  </a:lnTo>
                  <a:lnTo>
                    <a:pt x="1420" y="923"/>
                  </a:lnTo>
                  <a:lnTo>
                    <a:pt x="1425" y="940"/>
                  </a:lnTo>
                  <a:lnTo>
                    <a:pt x="1430" y="957"/>
                  </a:lnTo>
                  <a:lnTo>
                    <a:pt x="1435" y="976"/>
                  </a:lnTo>
                  <a:lnTo>
                    <a:pt x="1440" y="994"/>
                  </a:lnTo>
                  <a:lnTo>
                    <a:pt x="1445" y="1011"/>
                  </a:lnTo>
                  <a:lnTo>
                    <a:pt x="1450" y="1027"/>
                  </a:lnTo>
                  <a:lnTo>
                    <a:pt x="1455" y="1042"/>
                  </a:lnTo>
                  <a:lnTo>
                    <a:pt x="1460" y="1058"/>
                  </a:lnTo>
                  <a:lnTo>
                    <a:pt x="1465" y="1072"/>
                  </a:lnTo>
                  <a:lnTo>
                    <a:pt x="1470" y="1086"/>
                  </a:lnTo>
                  <a:lnTo>
                    <a:pt x="1475" y="1100"/>
                  </a:lnTo>
                  <a:lnTo>
                    <a:pt x="1480" y="1113"/>
                  </a:lnTo>
                  <a:lnTo>
                    <a:pt x="1485" y="1126"/>
                  </a:lnTo>
                  <a:lnTo>
                    <a:pt x="1490" y="1138"/>
                  </a:lnTo>
                  <a:lnTo>
                    <a:pt x="1495" y="1150"/>
                  </a:lnTo>
                  <a:lnTo>
                    <a:pt x="1500" y="1161"/>
                  </a:lnTo>
                  <a:lnTo>
                    <a:pt x="1505" y="1172"/>
                  </a:lnTo>
                  <a:lnTo>
                    <a:pt x="1510" y="1183"/>
                  </a:lnTo>
                  <a:lnTo>
                    <a:pt x="1514" y="1194"/>
                  </a:lnTo>
                  <a:lnTo>
                    <a:pt x="1520" y="1203"/>
                  </a:lnTo>
                  <a:lnTo>
                    <a:pt x="1525" y="1213"/>
                  </a:lnTo>
                  <a:lnTo>
                    <a:pt x="1530" y="1222"/>
                  </a:lnTo>
                  <a:lnTo>
                    <a:pt x="1535" y="1231"/>
                  </a:lnTo>
                  <a:lnTo>
                    <a:pt x="1539" y="1239"/>
                  </a:lnTo>
                  <a:lnTo>
                    <a:pt x="1544" y="1248"/>
                  </a:lnTo>
                  <a:lnTo>
                    <a:pt x="1550" y="1256"/>
                  </a:lnTo>
                  <a:lnTo>
                    <a:pt x="1555" y="1264"/>
                  </a:lnTo>
                  <a:lnTo>
                    <a:pt x="1560" y="1271"/>
                  </a:lnTo>
                  <a:lnTo>
                    <a:pt x="1564" y="1278"/>
                  </a:lnTo>
                  <a:lnTo>
                    <a:pt x="1569" y="1285"/>
                  </a:lnTo>
                  <a:lnTo>
                    <a:pt x="1575" y="1292"/>
                  </a:lnTo>
                  <a:lnTo>
                    <a:pt x="1580" y="1298"/>
                  </a:lnTo>
                  <a:lnTo>
                    <a:pt x="1584" y="1304"/>
                  </a:lnTo>
                  <a:lnTo>
                    <a:pt x="1589" y="1310"/>
                  </a:lnTo>
                  <a:lnTo>
                    <a:pt x="1594" y="1316"/>
                  </a:lnTo>
                  <a:lnTo>
                    <a:pt x="1600" y="1321"/>
                  </a:lnTo>
                  <a:lnTo>
                    <a:pt x="1605" y="1326"/>
                  </a:lnTo>
                  <a:lnTo>
                    <a:pt x="1609" y="1331"/>
                  </a:lnTo>
                  <a:lnTo>
                    <a:pt x="1614" y="1336"/>
                  </a:lnTo>
                  <a:lnTo>
                    <a:pt x="1619" y="1341"/>
                  </a:lnTo>
                  <a:lnTo>
                    <a:pt x="1624" y="1345"/>
                  </a:lnTo>
                  <a:lnTo>
                    <a:pt x="1630" y="1349"/>
                  </a:lnTo>
                  <a:lnTo>
                    <a:pt x="1634" y="1353"/>
                  </a:lnTo>
                  <a:lnTo>
                    <a:pt x="1639" y="1358"/>
                  </a:lnTo>
                  <a:lnTo>
                    <a:pt x="1644" y="1362"/>
                  </a:lnTo>
                  <a:lnTo>
                    <a:pt x="1649" y="1365"/>
                  </a:lnTo>
                  <a:lnTo>
                    <a:pt x="1654" y="1368"/>
                  </a:lnTo>
                  <a:lnTo>
                    <a:pt x="1659" y="1372"/>
                  </a:lnTo>
                  <a:lnTo>
                    <a:pt x="1664" y="1375"/>
                  </a:lnTo>
                  <a:lnTo>
                    <a:pt x="1669" y="1377"/>
                  </a:lnTo>
                  <a:lnTo>
                    <a:pt x="1674" y="1380"/>
                  </a:lnTo>
                  <a:lnTo>
                    <a:pt x="1679" y="1382"/>
                  </a:lnTo>
                  <a:lnTo>
                    <a:pt x="1684" y="1384"/>
                  </a:lnTo>
                  <a:lnTo>
                    <a:pt x="1689" y="1387"/>
                  </a:lnTo>
                  <a:lnTo>
                    <a:pt x="1694" y="1389"/>
                  </a:lnTo>
                  <a:lnTo>
                    <a:pt x="1699" y="1391"/>
                  </a:lnTo>
                  <a:lnTo>
                    <a:pt x="1704" y="1394"/>
                  </a:lnTo>
                  <a:lnTo>
                    <a:pt x="1709" y="1395"/>
                  </a:lnTo>
                  <a:lnTo>
                    <a:pt x="1714" y="1397"/>
                  </a:lnTo>
                  <a:lnTo>
                    <a:pt x="1719" y="1400"/>
                  </a:lnTo>
                  <a:lnTo>
                    <a:pt x="1724" y="1401"/>
                  </a:lnTo>
                  <a:lnTo>
                    <a:pt x="1729" y="1403"/>
                  </a:lnTo>
                  <a:lnTo>
                    <a:pt x="1734" y="1405"/>
                  </a:lnTo>
                  <a:lnTo>
                    <a:pt x="1739" y="1407"/>
                  </a:lnTo>
                  <a:lnTo>
                    <a:pt x="1744" y="1408"/>
                  </a:lnTo>
                  <a:lnTo>
                    <a:pt x="1749" y="1410"/>
                  </a:lnTo>
                  <a:lnTo>
                    <a:pt x="1754" y="1411"/>
                  </a:lnTo>
                  <a:lnTo>
                    <a:pt x="1759" y="1413"/>
                  </a:lnTo>
                  <a:lnTo>
                    <a:pt x="1764" y="1414"/>
                  </a:lnTo>
                  <a:lnTo>
                    <a:pt x="1769" y="1415"/>
                  </a:lnTo>
                  <a:lnTo>
                    <a:pt x="1774" y="1417"/>
                  </a:lnTo>
                  <a:lnTo>
                    <a:pt x="1779" y="1417"/>
                  </a:lnTo>
                  <a:lnTo>
                    <a:pt x="1784" y="1419"/>
                  </a:lnTo>
                  <a:lnTo>
                    <a:pt x="1789" y="1420"/>
                  </a:lnTo>
                  <a:lnTo>
                    <a:pt x="1794" y="1421"/>
                  </a:lnTo>
                  <a:lnTo>
                    <a:pt x="1799" y="1422"/>
                  </a:lnTo>
                  <a:lnTo>
                    <a:pt x="1804" y="1423"/>
                  </a:lnTo>
                  <a:lnTo>
                    <a:pt x="1809" y="1424"/>
                  </a:lnTo>
                  <a:lnTo>
                    <a:pt x="1814" y="1426"/>
                  </a:lnTo>
                  <a:lnTo>
                    <a:pt x="1818" y="1426"/>
                  </a:lnTo>
                  <a:lnTo>
                    <a:pt x="1824" y="1427"/>
                  </a:lnTo>
                  <a:lnTo>
                    <a:pt x="1829" y="1428"/>
                  </a:lnTo>
                  <a:lnTo>
                    <a:pt x="1834" y="1429"/>
                  </a:lnTo>
                  <a:lnTo>
                    <a:pt x="1839" y="1430"/>
                  </a:lnTo>
                  <a:lnTo>
                    <a:pt x="1843" y="1431"/>
                  </a:lnTo>
                  <a:lnTo>
                    <a:pt x="1849" y="1432"/>
                  </a:lnTo>
                  <a:lnTo>
                    <a:pt x="1854" y="1433"/>
                  </a:lnTo>
                  <a:lnTo>
                    <a:pt x="1859" y="1433"/>
                  </a:lnTo>
                  <a:lnTo>
                    <a:pt x="1864" y="1434"/>
                  </a:lnTo>
                  <a:lnTo>
                    <a:pt x="1868" y="1435"/>
                  </a:lnTo>
                  <a:lnTo>
                    <a:pt x="1873" y="1436"/>
                  </a:lnTo>
                  <a:lnTo>
                    <a:pt x="1879" y="1436"/>
                  </a:lnTo>
                  <a:lnTo>
                    <a:pt x="1884" y="1437"/>
                  </a:lnTo>
                  <a:lnTo>
                    <a:pt x="1888" y="1437"/>
                  </a:lnTo>
                  <a:lnTo>
                    <a:pt x="1893" y="1438"/>
                  </a:lnTo>
                  <a:lnTo>
                    <a:pt x="1898" y="1439"/>
                  </a:lnTo>
                  <a:lnTo>
                    <a:pt x="1904" y="1439"/>
                  </a:lnTo>
                  <a:lnTo>
                    <a:pt x="1909" y="1440"/>
                  </a:lnTo>
                  <a:lnTo>
                    <a:pt x="1913" y="1440"/>
                  </a:lnTo>
                  <a:lnTo>
                    <a:pt x="1918" y="1441"/>
                  </a:lnTo>
                  <a:lnTo>
                    <a:pt x="1923" y="1441"/>
                  </a:lnTo>
                  <a:lnTo>
                    <a:pt x="1929" y="1442"/>
                  </a:lnTo>
                  <a:lnTo>
                    <a:pt x="1934" y="1443"/>
                  </a:lnTo>
                  <a:lnTo>
                    <a:pt x="1938" y="1443"/>
                  </a:lnTo>
                  <a:lnTo>
                    <a:pt x="1943" y="1443"/>
                  </a:lnTo>
                  <a:lnTo>
                    <a:pt x="1948" y="1443"/>
                  </a:lnTo>
                  <a:lnTo>
                    <a:pt x="1953" y="1444"/>
                  </a:lnTo>
                  <a:lnTo>
                    <a:pt x="1958" y="1444"/>
                  </a:lnTo>
                  <a:lnTo>
                    <a:pt x="1963" y="1445"/>
                  </a:lnTo>
                  <a:lnTo>
                    <a:pt x="1968" y="1445"/>
                  </a:lnTo>
                  <a:lnTo>
                    <a:pt x="1973" y="1446"/>
                  </a:lnTo>
                  <a:lnTo>
                    <a:pt x="1978" y="1446"/>
                  </a:lnTo>
                  <a:lnTo>
                    <a:pt x="1983" y="1446"/>
                  </a:lnTo>
                  <a:lnTo>
                    <a:pt x="1988" y="1446"/>
                  </a:lnTo>
                  <a:lnTo>
                    <a:pt x="1993" y="1446"/>
                  </a:lnTo>
                  <a:lnTo>
                    <a:pt x="1998" y="1447"/>
                  </a:lnTo>
                  <a:lnTo>
                    <a:pt x="2003" y="1447"/>
                  </a:lnTo>
                  <a:lnTo>
                    <a:pt x="2008" y="1448"/>
                  </a:lnTo>
                  <a:lnTo>
                    <a:pt x="2013" y="1448"/>
                  </a:lnTo>
                  <a:lnTo>
                    <a:pt x="2018" y="1448"/>
                  </a:lnTo>
                  <a:lnTo>
                    <a:pt x="2023" y="1449"/>
                  </a:lnTo>
                  <a:lnTo>
                    <a:pt x="2028" y="1449"/>
                  </a:lnTo>
                  <a:lnTo>
                    <a:pt x="2033" y="1449"/>
                  </a:lnTo>
                  <a:lnTo>
                    <a:pt x="2038" y="1449"/>
                  </a:lnTo>
                  <a:lnTo>
                    <a:pt x="2043" y="1449"/>
                  </a:lnTo>
                  <a:lnTo>
                    <a:pt x="2048" y="1450"/>
                  </a:lnTo>
                  <a:lnTo>
                    <a:pt x="2053" y="1450"/>
                  </a:lnTo>
                  <a:lnTo>
                    <a:pt x="2058" y="1450"/>
                  </a:lnTo>
                  <a:lnTo>
                    <a:pt x="2063" y="1451"/>
                  </a:lnTo>
                  <a:lnTo>
                    <a:pt x="2068" y="1451"/>
                  </a:lnTo>
                  <a:lnTo>
                    <a:pt x="2073" y="1451"/>
                  </a:lnTo>
                  <a:lnTo>
                    <a:pt x="2078" y="1451"/>
                  </a:lnTo>
                  <a:lnTo>
                    <a:pt x="2083" y="1452"/>
                  </a:lnTo>
                  <a:lnTo>
                    <a:pt x="2088" y="1452"/>
                  </a:lnTo>
                  <a:lnTo>
                    <a:pt x="2093" y="1452"/>
                  </a:lnTo>
                  <a:lnTo>
                    <a:pt x="2097" y="1452"/>
                  </a:lnTo>
                  <a:lnTo>
                    <a:pt x="2103" y="1452"/>
                  </a:lnTo>
                  <a:lnTo>
                    <a:pt x="2108" y="1452"/>
                  </a:lnTo>
                  <a:lnTo>
                    <a:pt x="2113" y="1452"/>
                  </a:lnTo>
                  <a:lnTo>
                    <a:pt x="2118" y="1452"/>
                  </a:lnTo>
                  <a:lnTo>
                    <a:pt x="2122" y="1452"/>
                  </a:lnTo>
                  <a:lnTo>
                    <a:pt x="2128" y="1452"/>
                  </a:lnTo>
                  <a:lnTo>
                    <a:pt x="2133" y="1453"/>
                  </a:lnTo>
                  <a:lnTo>
                    <a:pt x="2138" y="1453"/>
                  </a:lnTo>
                  <a:lnTo>
                    <a:pt x="2143" y="1453"/>
                  </a:lnTo>
                  <a:lnTo>
                    <a:pt x="2147" y="1453"/>
                  </a:lnTo>
                  <a:lnTo>
                    <a:pt x="2153" y="1453"/>
                  </a:lnTo>
                  <a:lnTo>
                    <a:pt x="2158" y="1454"/>
                  </a:lnTo>
                  <a:lnTo>
                    <a:pt x="2163" y="1454"/>
                  </a:lnTo>
                  <a:lnTo>
                    <a:pt x="2167" y="1454"/>
                  </a:lnTo>
                  <a:lnTo>
                    <a:pt x="2172" y="1454"/>
                  </a:lnTo>
                  <a:lnTo>
                    <a:pt x="2177" y="1454"/>
                  </a:lnTo>
                  <a:lnTo>
                    <a:pt x="2183" y="1454"/>
                  </a:lnTo>
                  <a:lnTo>
                    <a:pt x="2188" y="1455"/>
                  </a:lnTo>
                  <a:lnTo>
                    <a:pt x="2192" y="1455"/>
                  </a:lnTo>
                  <a:lnTo>
                    <a:pt x="2197" y="1455"/>
                  </a:lnTo>
                  <a:lnTo>
                    <a:pt x="2202" y="1455"/>
                  </a:lnTo>
                  <a:lnTo>
                    <a:pt x="2208" y="1455"/>
                  </a:lnTo>
                  <a:lnTo>
                    <a:pt x="2213" y="1456"/>
                  </a:lnTo>
                  <a:lnTo>
                    <a:pt x="2217" y="1456"/>
                  </a:lnTo>
                  <a:lnTo>
                    <a:pt x="2222" y="1456"/>
                  </a:lnTo>
                  <a:lnTo>
                    <a:pt x="2227" y="1456"/>
                  </a:lnTo>
                  <a:lnTo>
                    <a:pt x="2233" y="1456"/>
                  </a:lnTo>
                  <a:lnTo>
                    <a:pt x="2237" y="1456"/>
                  </a:lnTo>
                  <a:lnTo>
                    <a:pt x="2242" y="1456"/>
                  </a:lnTo>
                  <a:lnTo>
                    <a:pt x="2247" y="1456"/>
                  </a:lnTo>
                  <a:lnTo>
                    <a:pt x="2252" y="1456"/>
                  </a:lnTo>
                  <a:lnTo>
                    <a:pt x="2257" y="1456"/>
                  </a:lnTo>
                  <a:lnTo>
                    <a:pt x="2262" y="1457"/>
                  </a:lnTo>
                  <a:lnTo>
                    <a:pt x="2267" y="1457"/>
                  </a:lnTo>
                  <a:lnTo>
                    <a:pt x="2272" y="1457"/>
                  </a:lnTo>
                  <a:lnTo>
                    <a:pt x="2277" y="1457"/>
                  </a:lnTo>
                  <a:lnTo>
                    <a:pt x="2282" y="1457"/>
                  </a:lnTo>
                  <a:lnTo>
                    <a:pt x="2287" y="1457"/>
                  </a:lnTo>
                  <a:lnTo>
                    <a:pt x="2292" y="1458"/>
                  </a:lnTo>
                  <a:lnTo>
                    <a:pt x="2297" y="1458"/>
                  </a:lnTo>
                  <a:lnTo>
                    <a:pt x="2302" y="1458"/>
                  </a:lnTo>
                  <a:lnTo>
                    <a:pt x="2307" y="1458"/>
                  </a:lnTo>
                  <a:lnTo>
                    <a:pt x="2312" y="1458"/>
                  </a:lnTo>
                  <a:lnTo>
                    <a:pt x="2317" y="1458"/>
                  </a:lnTo>
                  <a:lnTo>
                    <a:pt x="2322" y="1458"/>
                  </a:lnTo>
                  <a:lnTo>
                    <a:pt x="2327" y="1458"/>
                  </a:lnTo>
                  <a:lnTo>
                    <a:pt x="2332" y="1459"/>
                  </a:lnTo>
                  <a:lnTo>
                    <a:pt x="2337" y="1459"/>
                  </a:lnTo>
                  <a:lnTo>
                    <a:pt x="2342" y="1459"/>
                  </a:lnTo>
                  <a:lnTo>
                    <a:pt x="2347" y="1459"/>
                  </a:lnTo>
                  <a:lnTo>
                    <a:pt x="2352" y="1459"/>
                  </a:lnTo>
                  <a:lnTo>
                    <a:pt x="2357" y="1459"/>
                  </a:lnTo>
                  <a:lnTo>
                    <a:pt x="2362" y="1459"/>
                  </a:lnTo>
                  <a:lnTo>
                    <a:pt x="2367" y="1459"/>
                  </a:lnTo>
                  <a:lnTo>
                    <a:pt x="2372" y="1459"/>
                  </a:lnTo>
                  <a:lnTo>
                    <a:pt x="2377" y="1459"/>
                  </a:lnTo>
                  <a:lnTo>
                    <a:pt x="2382" y="1459"/>
                  </a:lnTo>
                  <a:lnTo>
                    <a:pt x="2387" y="1459"/>
                  </a:lnTo>
                  <a:lnTo>
                    <a:pt x="2392" y="1459"/>
                  </a:lnTo>
                  <a:lnTo>
                    <a:pt x="2397" y="1459"/>
                  </a:lnTo>
                  <a:lnTo>
                    <a:pt x="2401" y="1459"/>
                  </a:lnTo>
                  <a:lnTo>
                    <a:pt x="2407" y="1459"/>
                  </a:lnTo>
                  <a:lnTo>
                    <a:pt x="2412" y="1459"/>
                  </a:lnTo>
                  <a:lnTo>
                    <a:pt x="2417" y="1459"/>
                  </a:lnTo>
                  <a:lnTo>
                    <a:pt x="2422" y="1460"/>
                  </a:lnTo>
                  <a:lnTo>
                    <a:pt x="2426" y="1460"/>
                  </a:lnTo>
                  <a:lnTo>
                    <a:pt x="2432" y="1460"/>
                  </a:lnTo>
                  <a:lnTo>
                    <a:pt x="2437" y="1460"/>
                  </a:lnTo>
                  <a:lnTo>
                    <a:pt x="2442" y="1460"/>
                  </a:lnTo>
                  <a:lnTo>
                    <a:pt x="2446" y="1460"/>
                  </a:lnTo>
                  <a:lnTo>
                    <a:pt x="2451" y="1460"/>
                  </a:lnTo>
                  <a:lnTo>
                    <a:pt x="2457" y="1460"/>
                  </a:lnTo>
                  <a:lnTo>
                    <a:pt x="2462" y="1460"/>
                  </a:lnTo>
                  <a:lnTo>
                    <a:pt x="2467" y="1460"/>
                  </a:lnTo>
                  <a:lnTo>
                    <a:pt x="2471" y="1460"/>
                  </a:lnTo>
                  <a:lnTo>
                    <a:pt x="2476" y="1460"/>
                  </a:lnTo>
                  <a:lnTo>
                    <a:pt x="2481" y="1460"/>
                  </a:lnTo>
                  <a:lnTo>
                    <a:pt x="2487" y="1460"/>
                  </a:lnTo>
                  <a:lnTo>
                    <a:pt x="2492" y="1461"/>
                  </a:lnTo>
                  <a:lnTo>
                    <a:pt x="2496" y="1460"/>
                  </a:lnTo>
                  <a:lnTo>
                    <a:pt x="2501" y="1461"/>
                  </a:lnTo>
                  <a:lnTo>
                    <a:pt x="2506" y="1461"/>
                  </a:lnTo>
                  <a:lnTo>
                    <a:pt x="2512" y="1461"/>
                  </a:lnTo>
                  <a:lnTo>
                    <a:pt x="2516" y="1461"/>
                  </a:lnTo>
                  <a:lnTo>
                    <a:pt x="2521" y="1461"/>
                  </a:lnTo>
                  <a:lnTo>
                    <a:pt x="2526" y="1461"/>
                  </a:lnTo>
                  <a:lnTo>
                    <a:pt x="2531" y="1461"/>
                  </a:lnTo>
                  <a:lnTo>
                    <a:pt x="2537" y="1461"/>
                  </a:lnTo>
                  <a:lnTo>
                    <a:pt x="2541" y="1461"/>
                  </a:lnTo>
                  <a:lnTo>
                    <a:pt x="2546" y="1461"/>
                  </a:lnTo>
                </a:path>
              </a:pathLst>
            </a:custGeom>
            <a:noFill/>
            <a:ln w="1588">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99" name="Freeform 98">
              <a:extLst>
                <a:ext uri="{FF2B5EF4-FFF2-40B4-BE49-F238E27FC236}">
                  <a16:creationId xmlns:a16="http://schemas.microsoft.com/office/drawing/2014/main" id="{00000000-0008-0000-0500-000063000000}"/>
                </a:ext>
              </a:extLst>
            </xdr:cNvPr>
            <xdr:cNvSpPr>
              <a:spLocks/>
            </xdr:cNvSpPr>
          </xdr:nvSpPr>
          <xdr:spPr bwMode="auto">
            <a:xfrm>
              <a:off x="4849712" y="4006186"/>
              <a:ext cx="2727325"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0"/>
                  </a:lnTo>
                  <a:lnTo>
                    <a:pt x="25" y="1"/>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1"/>
                  </a:lnTo>
                  <a:lnTo>
                    <a:pt x="135" y="1"/>
                  </a:lnTo>
                  <a:lnTo>
                    <a:pt x="140" y="1"/>
                  </a:lnTo>
                  <a:lnTo>
                    <a:pt x="145" y="1"/>
                  </a:lnTo>
                  <a:lnTo>
                    <a:pt x="150" y="1"/>
                  </a:lnTo>
                  <a:lnTo>
                    <a:pt x="155" y="1"/>
                  </a:lnTo>
                  <a:lnTo>
                    <a:pt x="160" y="1"/>
                  </a:lnTo>
                  <a:lnTo>
                    <a:pt x="165" y="1"/>
                  </a:lnTo>
                  <a:lnTo>
                    <a:pt x="170" y="1"/>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3"/>
                  </a:lnTo>
                  <a:lnTo>
                    <a:pt x="299" y="3"/>
                  </a:lnTo>
                  <a:lnTo>
                    <a:pt x="304" y="3"/>
                  </a:lnTo>
                  <a:lnTo>
                    <a:pt x="309" y="3"/>
                  </a:lnTo>
                  <a:lnTo>
                    <a:pt x="314" y="2"/>
                  </a:lnTo>
                  <a:lnTo>
                    <a:pt x="320" y="2"/>
                  </a:lnTo>
                  <a:lnTo>
                    <a:pt x="324" y="2"/>
                  </a:lnTo>
                  <a:lnTo>
                    <a:pt x="329" y="2"/>
                  </a:lnTo>
                  <a:lnTo>
                    <a:pt x="334" y="2"/>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4"/>
                  </a:lnTo>
                  <a:lnTo>
                    <a:pt x="638" y="4"/>
                  </a:lnTo>
                  <a:lnTo>
                    <a:pt x="643" y="4"/>
                  </a:lnTo>
                  <a:lnTo>
                    <a:pt x="648" y="4"/>
                  </a:lnTo>
                  <a:lnTo>
                    <a:pt x="653" y="4"/>
                  </a:lnTo>
                  <a:lnTo>
                    <a:pt x="658" y="4"/>
                  </a:lnTo>
                  <a:lnTo>
                    <a:pt x="663" y="4"/>
                  </a:lnTo>
                  <a:lnTo>
                    <a:pt x="668" y="4"/>
                  </a:lnTo>
                  <a:lnTo>
                    <a:pt x="673" y="4"/>
                  </a:lnTo>
                  <a:lnTo>
                    <a:pt x="678" y="4"/>
                  </a:lnTo>
                  <a:lnTo>
                    <a:pt x="683" y="4"/>
                  </a:lnTo>
                  <a:lnTo>
                    <a:pt x="688" y="4"/>
                  </a:lnTo>
                  <a:lnTo>
                    <a:pt x="693" y="4"/>
                  </a:lnTo>
                  <a:lnTo>
                    <a:pt x="698" y="4"/>
                  </a:lnTo>
                  <a:lnTo>
                    <a:pt x="703" y="4"/>
                  </a:lnTo>
                  <a:lnTo>
                    <a:pt x="708" y="4"/>
                  </a:lnTo>
                  <a:lnTo>
                    <a:pt x="713" y="4"/>
                  </a:lnTo>
                  <a:lnTo>
                    <a:pt x="718" y="4"/>
                  </a:lnTo>
                  <a:lnTo>
                    <a:pt x="723" y="4"/>
                  </a:lnTo>
                  <a:lnTo>
                    <a:pt x="728" y="4"/>
                  </a:lnTo>
                  <a:lnTo>
                    <a:pt x="733" y="4"/>
                  </a:lnTo>
                  <a:lnTo>
                    <a:pt x="738" y="4"/>
                  </a:lnTo>
                  <a:lnTo>
                    <a:pt x="743" y="4"/>
                  </a:lnTo>
                  <a:lnTo>
                    <a:pt x="748" y="4"/>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6"/>
                  </a:lnTo>
                  <a:lnTo>
                    <a:pt x="932" y="6"/>
                  </a:lnTo>
                  <a:lnTo>
                    <a:pt x="937" y="6"/>
                  </a:lnTo>
                  <a:lnTo>
                    <a:pt x="942" y="6"/>
                  </a:lnTo>
                  <a:lnTo>
                    <a:pt x="947" y="5"/>
                  </a:lnTo>
                  <a:lnTo>
                    <a:pt x="952" y="5"/>
                  </a:lnTo>
                  <a:lnTo>
                    <a:pt x="957" y="5"/>
                  </a:lnTo>
                  <a:lnTo>
                    <a:pt x="962" y="5"/>
                  </a:lnTo>
                  <a:lnTo>
                    <a:pt x="967" y="6"/>
                  </a:lnTo>
                  <a:lnTo>
                    <a:pt x="972" y="5"/>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8"/>
                  </a:lnTo>
                  <a:lnTo>
                    <a:pt x="1461" y="8"/>
                  </a:lnTo>
                  <a:lnTo>
                    <a:pt x="1465" y="8"/>
                  </a:lnTo>
                  <a:lnTo>
                    <a:pt x="1470" y="8"/>
                  </a:lnTo>
                  <a:lnTo>
                    <a:pt x="1475" y="8"/>
                  </a:lnTo>
                  <a:lnTo>
                    <a:pt x="1481" y="8"/>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8"/>
                  </a:lnTo>
                  <a:lnTo>
                    <a:pt x="1645" y="8"/>
                  </a:lnTo>
                  <a:lnTo>
                    <a:pt x="1649" y="8"/>
                  </a:lnTo>
                  <a:lnTo>
                    <a:pt x="1655" y="8"/>
                  </a:lnTo>
                  <a:lnTo>
                    <a:pt x="1660" y="7"/>
                  </a:lnTo>
                  <a:lnTo>
                    <a:pt x="1665" y="7"/>
                  </a:lnTo>
                  <a:lnTo>
                    <a:pt x="1670" y="7"/>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0" name="Freeform 99">
              <a:extLst>
                <a:ext uri="{FF2B5EF4-FFF2-40B4-BE49-F238E27FC236}">
                  <a16:creationId xmlns:a16="http://schemas.microsoft.com/office/drawing/2014/main" id="{00000000-0008-0000-0500-000064000000}"/>
                </a:ext>
              </a:extLst>
            </xdr:cNvPr>
            <xdr:cNvSpPr>
              <a:spLocks/>
            </xdr:cNvSpPr>
          </xdr:nvSpPr>
          <xdr:spPr bwMode="auto">
            <a:xfrm>
              <a:off x="807937" y="1697961"/>
              <a:ext cx="4041775" cy="2320925"/>
            </a:xfrm>
            <a:custGeom>
              <a:avLst/>
              <a:gdLst>
                <a:gd name="T0" fmla="*/ 2147483647 w 2546"/>
                <a:gd name="T1" fmla="*/ 2147483647 h 1462"/>
                <a:gd name="T2" fmla="*/ 2147483647 w 2546"/>
                <a:gd name="T3" fmla="*/ 2147483647 h 1462"/>
                <a:gd name="T4" fmla="*/ 2147483647 w 2546"/>
                <a:gd name="T5" fmla="*/ 2147483647 h 1462"/>
                <a:gd name="T6" fmla="*/ 2147483647 w 2546"/>
                <a:gd name="T7" fmla="*/ 2147483647 h 1462"/>
                <a:gd name="T8" fmla="*/ 2147483647 w 2546"/>
                <a:gd name="T9" fmla="*/ 2147483647 h 1462"/>
                <a:gd name="T10" fmla="*/ 2147483647 w 2546"/>
                <a:gd name="T11" fmla="*/ 2147483647 h 1462"/>
                <a:gd name="T12" fmla="*/ 2147483647 w 2546"/>
                <a:gd name="T13" fmla="*/ 2147483647 h 1462"/>
                <a:gd name="T14" fmla="*/ 2147483647 w 2546"/>
                <a:gd name="T15" fmla="*/ 2147483647 h 1462"/>
                <a:gd name="T16" fmla="*/ 2147483647 w 2546"/>
                <a:gd name="T17" fmla="*/ 2147483647 h 1462"/>
                <a:gd name="T18" fmla="*/ 2147483647 w 2546"/>
                <a:gd name="T19" fmla="*/ 2147483647 h 1462"/>
                <a:gd name="T20" fmla="*/ 2147483647 w 2546"/>
                <a:gd name="T21" fmla="*/ 2147483647 h 1462"/>
                <a:gd name="T22" fmla="*/ 2147483647 w 2546"/>
                <a:gd name="T23" fmla="*/ 2147483647 h 1462"/>
                <a:gd name="T24" fmla="*/ 2147483647 w 2546"/>
                <a:gd name="T25" fmla="*/ 2147483647 h 1462"/>
                <a:gd name="T26" fmla="*/ 2147483647 w 2546"/>
                <a:gd name="T27" fmla="*/ 2147483647 h 1462"/>
                <a:gd name="T28" fmla="*/ 2147483647 w 2546"/>
                <a:gd name="T29" fmla="*/ 2147483647 h 1462"/>
                <a:gd name="T30" fmla="*/ 2147483647 w 2546"/>
                <a:gd name="T31" fmla="*/ 2147483647 h 1462"/>
                <a:gd name="T32" fmla="*/ 2147483647 w 2546"/>
                <a:gd name="T33" fmla="*/ 2147483647 h 1462"/>
                <a:gd name="T34" fmla="*/ 2147483647 w 2546"/>
                <a:gd name="T35" fmla="*/ 2147483647 h 1462"/>
                <a:gd name="T36" fmla="*/ 2147483647 w 2546"/>
                <a:gd name="T37" fmla="*/ 2147483647 h 1462"/>
                <a:gd name="T38" fmla="*/ 2147483647 w 2546"/>
                <a:gd name="T39" fmla="*/ 2147483647 h 1462"/>
                <a:gd name="T40" fmla="*/ 2147483647 w 2546"/>
                <a:gd name="T41" fmla="*/ 2147483647 h 1462"/>
                <a:gd name="T42" fmla="*/ 2147483647 w 2546"/>
                <a:gd name="T43" fmla="*/ 2147483647 h 1462"/>
                <a:gd name="T44" fmla="*/ 2147483647 w 2546"/>
                <a:gd name="T45" fmla="*/ 2147483647 h 1462"/>
                <a:gd name="T46" fmla="*/ 2147483647 w 2546"/>
                <a:gd name="T47" fmla="*/ 2147483647 h 1462"/>
                <a:gd name="T48" fmla="*/ 2147483647 w 2546"/>
                <a:gd name="T49" fmla="*/ 2147483647 h 1462"/>
                <a:gd name="T50" fmla="*/ 2147483647 w 2546"/>
                <a:gd name="T51" fmla="*/ 2147483647 h 1462"/>
                <a:gd name="T52" fmla="*/ 2147483647 w 2546"/>
                <a:gd name="T53" fmla="*/ 2147483647 h 1462"/>
                <a:gd name="T54" fmla="*/ 2147483647 w 2546"/>
                <a:gd name="T55" fmla="*/ 2147483647 h 1462"/>
                <a:gd name="T56" fmla="*/ 2147483647 w 2546"/>
                <a:gd name="T57" fmla="*/ 2147483647 h 1462"/>
                <a:gd name="T58" fmla="*/ 2147483647 w 2546"/>
                <a:gd name="T59" fmla="*/ 2147483647 h 1462"/>
                <a:gd name="T60" fmla="*/ 2147483647 w 2546"/>
                <a:gd name="T61" fmla="*/ 2147483647 h 1462"/>
                <a:gd name="T62" fmla="*/ 2147483647 w 2546"/>
                <a:gd name="T63" fmla="*/ 2147483647 h 1462"/>
                <a:gd name="T64" fmla="*/ 2147483647 w 2546"/>
                <a:gd name="T65" fmla="*/ 2147483647 h 1462"/>
                <a:gd name="T66" fmla="*/ 2147483647 w 2546"/>
                <a:gd name="T67" fmla="*/ 2147483647 h 1462"/>
                <a:gd name="T68" fmla="*/ 2147483647 w 2546"/>
                <a:gd name="T69" fmla="*/ 2147483647 h 1462"/>
                <a:gd name="T70" fmla="*/ 2147483647 w 2546"/>
                <a:gd name="T71" fmla="*/ 2147483647 h 1462"/>
                <a:gd name="T72" fmla="*/ 2147483647 w 2546"/>
                <a:gd name="T73" fmla="*/ 2147483647 h 1462"/>
                <a:gd name="T74" fmla="*/ 2147483647 w 2546"/>
                <a:gd name="T75" fmla="*/ 2147483647 h 1462"/>
                <a:gd name="T76" fmla="*/ 2147483647 w 2546"/>
                <a:gd name="T77" fmla="*/ 2147483647 h 1462"/>
                <a:gd name="T78" fmla="*/ 2147483647 w 2546"/>
                <a:gd name="T79" fmla="*/ 2147483647 h 1462"/>
                <a:gd name="T80" fmla="*/ 2147483647 w 2546"/>
                <a:gd name="T81" fmla="*/ 2147483647 h 1462"/>
                <a:gd name="T82" fmla="*/ 2147483647 w 2546"/>
                <a:gd name="T83" fmla="*/ 2147483647 h 1462"/>
                <a:gd name="T84" fmla="*/ 2147483647 w 2546"/>
                <a:gd name="T85" fmla="*/ 2147483647 h 1462"/>
                <a:gd name="T86" fmla="*/ 2147483647 w 2546"/>
                <a:gd name="T87" fmla="*/ 2147483647 h 1462"/>
                <a:gd name="T88" fmla="*/ 2147483647 w 2546"/>
                <a:gd name="T89" fmla="*/ 2147483647 h 1462"/>
                <a:gd name="T90" fmla="*/ 2147483647 w 2546"/>
                <a:gd name="T91" fmla="*/ 2147483647 h 1462"/>
                <a:gd name="T92" fmla="*/ 2147483647 w 2546"/>
                <a:gd name="T93" fmla="*/ 2147483647 h 1462"/>
                <a:gd name="T94" fmla="*/ 2147483647 w 2546"/>
                <a:gd name="T95" fmla="*/ 2147483647 h 1462"/>
                <a:gd name="T96" fmla="*/ 2147483647 w 2546"/>
                <a:gd name="T97" fmla="*/ 2147483647 h 1462"/>
                <a:gd name="T98" fmla="*/ 2147483647 w 2546"/>
                <a:gd name="T99" fmla="*/ 2147483647 h 1462"/>
                <a:gd name="T100" fmla="*/ 2147483647 w 2546"/>
                <a:gd name="T101" fmla="*/ 2147483647 h 1462"/>
                <a:gd name="T102" fmla="*/ 2147483647 w 2546"/>
                <a:gd name="T103" fmla="*/ 2147483647 h 1462"/>
                <a:gd name="T104" fmla="*/ 2147483647 w 2546"/>
                <a:gd name="T105" fmla="*/ 2147483647 h 1462"/>
                <a:gd name="T106" fmla="*/ 2147483647 w 2546"/>
                <a:gd name="T107" fmla="*/ 2147483647 h 1462"/>
                <a:gd name="T108" fmla="*/ 2147483647 w 2546"/>
                <a:gd name="T109" fmla="*/ 2147483647 h 1462"/>
                <a:gd name="T110" fmla="*/ 2147483647 w 2546"/>
                <a:gd name="T111" fmla="*/ 2147483647 h 146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2">
                  <a:moveTo>
                    <a:pt x="0" y="1462"/>
                  </a:moveTo>
                  <a:lnTo>
                    <a:pt x="5" y="1462"/>
                  </a:lnTo>
                  <a:lnTo>
                    <a:pt x="10" y="1462"/>
                  </a:lnTo>
                  <a:lnTo>
                    <a:pt x="15" y="1462"/>
                  </a:lnTo>
                  <a:lnTo>
                    <a:pt x="20" y="1462"/>
                  </a:lnTo>
                  <a:lnTo>
                    <a:pt x="24" y="1462"/>
                  </a:lnTo>
                  <a:lnTo>
                    <a:pt x="30" y="1462"/>
                  </a:lnTo>
                  <a:lnTo>
                    <a:pt x="35" y="1462"/>
                  </a:lnTo>
                  <a:lnTo>
                    <a:pt x="40" y="1462"/>
                  </a:lnTo>
                  <a:lnTo>
                    <a:pt x="45" y="1462"/>
                  </a:lnTo>
                  <a:lnTo>
                    <a:pt x="49" y="1462"/>
                  </a:lnTo>
                  <a:lnTo>
                    <a:pt x="55" y="1462"/>
                  </a:lnTo>
                  <a:lnTo>
                    <a:pt x="60" y="1462"/>
                  </a:lnTo>
                  <a:lnTo>
                    <a:pt x="65" y="1462"/>
                  </a:lnTo>
                  <a:lnTo>
                    <a:pt x="70" y="1462"/>
                  </a:lnTo>
                  <a:lnTo>
                    <a:pt x="74" y="1462"/>
                  </a:lnTo>
                  <a:lnTo>
                    <a:pt x="79" y="1462"/>
                  </a:lnTo>
                  <a:lnTo>
                    <a:pt x="85" y="1462"/>
                  </a:lnTo>
                  <a:lnTo>
                    <a:pt x="90" y="1462"/>
                  </a:lnTo>
                  <a:lnTo>
                    <a:pt x="94" y="1462"/>
                  </a:lnTo>
                  <a:lnTo>
                    <a:pt x="99" y="1462"/>
                  </a:lnTo>
                  <a:lnTo>
                    <a:pt x="104" y="1462"/>
                  </a:lnTo>
                  <a:lnTo>
                    <a:pt x="110" y="1462"/>
                  </a:lnTo>
                  <a:lnTo>
                    <a:pt x="115" y="1462"/>
                  </a:lnTo>
                  <a:lnTo>
                    <a:pt x="119" y="1462"/>
                  </a:lnTo>
                  <a:lnTo>
                    <a:pt x="124" y="1462"/>
                  </a:lnTo>
                  <a:lnTo>
                    <a:pt x="129" y="1462"/>
                  </a:lnTo>
                  <a:lnTo>
                    <a:pt x="135" y="1462"/>
                  </a:lnTo>
                  <a:lnTo>
                    <a:pt x="140" y="1462"/>
                  </a:lnTo>
                  <a:lnTo>
                    <a:pt x="144" y="1462"/>
                  </a:lnTo>
                  <a:lnTo>
                    <a:pt x="149" y="1462"/>
                  </a:lnTo>
                  <a:lnTo>
                    <a:pt x="154" y="1462"/>
                  </a:lnTo>
                  <a:lnTo>
                    <a:pt x="159" y="1462"/>
                  </a:lnTo>
                  <a:lnTo>
                    <a:pt x="164" y="1462"/>
                  </a:lnTo>
                  <a:lnTo>
                    <a:pt x="169" y="1462"/>
                  </a:lnTo>
                  <a:lnTo>
                    <a:pt x="174" y="1462"/>
                  </a:lnTo>
                  <a:lnTo>
                    <a:pt x="179" y="1462"/>
                  </a:lnTo>
                  <a:lnTo>
                    <a:pt x="184" y="1462"/>
                  </a:lnTo>
                  <a:lnTo>
                    <a:pt x="189" y="1462"/>
                  </a:lnTo>
                  <a:lnTo>
                    <a:pt x="194" y="1462"/>
                  </a:lnTo>
                  <a:lnTo>
                    <a:pt x="199" y="1462"/>
                  </a:lnTo>
                  <a:lnTo>
                    <a:pt x="204" y="1462"/>
                  </a:lnTo>
                  <a:lnTo>
                    <a:pt x="209" y="1462"/>
                  </a:lnTo>
                  <a:lnTo>
                    <a:pt x="214" y="1462"/>
                  </a:lnTo>
                  <a:lnTo>
                    <a:pt x="219" y="1462"/>
                  </a:lnTo>
                  <a:lnTo>
                    <a:pt x="224" y="1462"/>
                  </a:lnTo>
                  <a:lnTo>
                    <a:pt x="229" y="1462"/>
                  </a:lnTo>
                  <a:lnTo>
                    <a:pt x="234" y="1462"/>
                  </a:lnTo>
                  <a:lnTo>
                    <a:pt x="239" y="1462"/>
                  </a:lnTo>
                  <a:lnTo>
                    <a:pt x="244" y="1462"/>
                  </a:lnTo>
                  <a:lnTo>
                    <a:pt x="249" y="1462"/>
                  </a:lnTo>
                  <a:lnTo>
                    <a:pt x="254" y="1462"/>
                  </a:lnTo>
                  <a:lnTo>
                    <a:pt x="259" y="1462"/>
                  </a:lnTo>
                  <a:lnTo>
                    <a:pt x="264" y="1462"/>
                  </a:lnTo>
                  <a:lnTo>
                    <a:pt x="269" y="1462"/>
                  </a:lnTo>
                  <a:lnTo>
                    <a:pt x="274" y="1462"/>
                  </a:lnTo>
                  <a:lnTo>
                    <a:pt x="279" y="1462"/>
                  </a:lnTo>
                  <a:lnTo>
                    <a:pt x="284" y="1462"/>
                  </a:lnTo>
                  <a:lnTo>
                    <a:pt x="289" y="1462"/>
                  </a:lnTo>
                  <a:lnTo>
                    <a:pt x="294" y="1462"/>
                  </a:lnTo>
                  <a:lnTo>
                    <a:pt x="299" y="1462"/>
                  </a:lnTo>
                  <a:lnTo>
                    <a:pt x="303" y="1462"/>
                  </a:lnTo>
                  <a:lnTo>
                    <a:pt x="309" y="1462"/>
                  </a:lnTo>
                  <a:lnTo>
                    <a:pt x="314" y="1462"/>
                  </a:lnTo>
                  <a:lnTo>
                    <a:pt x="319" y="1462"/>
                  </a:lnTo>
                  <a:lnTo>
                    <a:pt x="324" y="1462"/>
                  </a:lnTo>
                  <a:lnTo>
                    <a:pt x="328" y="1462"/>
                  </a:lnTo>
                  <a:lnTo>
                    <a:pt x="334" y="1462"/>
                  </a:lnTo>
                  <a:lnTo>
                    <a:pt x="339" y="1462"/>
                  </a:lnTo>
                  <a:lnTo>
                    <a:pt x="344" y="1462"/>
                  </a:lnTo>
                  <a:lnTo>
                    <a:pt x="349" y="1462"/>
                  </a:lnTo>
                  <a:lnTo>
                    <a:pt x="353" y="1462"/>
                  </a:lnTo>
                  <a:lnTo>
                    <a:pt x="359" y="1462"/>
                  </a:lnTo>
                  <a:lnTo>
                    <a:pt x="364" y="1462"/>
                  </a:lnTo>
                  <a:lnTo>
                    <a:pt x="369" y="1462"/>
                  </a:lnTo>
                  <a:lnTo>
                    <a:pt x="373" y="1462"/>
                  </a:lnTo>
                  <a:lnTo>
                    <a:pt x="378" y="1462"/>
                  </a:lnTo>
                  <a:lnTo>
                    <a:pt x="383" y="1462"/>
                  </a:lnTo>
                  <a:lnTo>
                    <a:pt x="389" y="1462"/>
                  </a:lnTo>
                  <a:lnTo>
                    <a:pt x="394" y="1462"/>
                  </a:lnTo>
                  <a:lnTo>
                    <a:pt x="398" y="1462"/>
                  </a:lnTo>
                  <a:lnTo>
                    <a:pt x="403" y="1462"/>
                  </a:lnTo>
                  <a:lnTo>
                    <a:pt x="408" y="1462"/>
                  </a:lnTo>
                  <a:lnTo>
                    <a:pt x="414" y="1462"/>
                  </a:lnTo>
                  <a:lnTo>
                    <a:pt x="419" y="1462"/>
                  </a:lnTo>
                  <a:lnTo>
                    <a:pt x="423" y="1462"/>
                  </a:lnTo>
                  <a:lnTo>
                    <a:pt x="428" y="1462"/>
                  </a:lnTo>
                  <a:lnTo>
                    <a:pt x="433" y="1462"/>
                  </a:lnTo>
                  <a:lnTo>
                    <a:pt x="439" y="1462"/>
                  </a:lnTo>
                  <a:lnTo>
                    <a:pt x="443" y="1462"/>
                  </a:lnTo>
                  <a:lnTo>
                    <a:pt x="448" y="1462"/>
                  </a:lnTo>
                  <a:lnTo>
                    <a:pt x="453" y="1462"/>
                  </a:lnTo>
                  <a:lnTo>
                    <a:pt x="458" y="1462"/>
                  </a:lnTo>
                  <a:lnTo>
                    <a:pt x="463" y="1462"/>
                  </a:lnTo>
                  <a:lnTo>
                    <a:pt x="468" y="1462"/>
                  </a:lnTo>
                  <a:lnTo>
                    <a:pt x="473" y="1462"/>
                  </a:lnTo>
                  <a:lnTo>
                    <a:pt x="478" y="1462"/>
                  </a:lnTo>
                  <a:lnTo>
                    <a:pt x="483" y="1462"/>
                  </a:lnTo>
                  <a:lnTo>
                    <a:pt x="488" y="1462"/>
                  </a:lnTo>
                  <a:lnTo>
                    <a:pt x="493" y="1462"/>
                  </a:lnTo>
                  <a:lnTo>
                    <a:pt x="498" y="1462"/>
                  </a:lnTo>
                  <a:lnTo>
                    <a:pt x="503" y="1462"/>
                  </a:lnTo>
                  <a:lnTo>
                    <a:pt x="508" y="1462"/>
                  </a:lnTo>
                  <a:lnTo>
                    <a:pt x="513" y="1462"/>
                  </a:lnTo>
                  <a:lnTo>
                    <a:pt x="518" y="1462"/>
                  </a:lnTo>
                  <a:lnTo>
                    <a:pt x="523" y="1462"/>
                  </a:lnTo>
                  <a:lnTo>
                    <a:pt x="528" y="1462"/>
                  </a:lnTo>
                  <a:lnTo>
                    <a:pt x="533" y="1462"/>
                  </a:lnTo>
                  <a:lnTo>
                    <a:pt x="538" y="1462"/>
                  </a:lnTo>
                  <a:lnTo>
                    <a:pt x="543" y="1462"/>
                  </a:lnTo>
                  <a:lnTo>
                    <a:pt x="548" y="1462"/>
                  </a:lnTo>
                  <a:lnTo>
                    <a:pt x="553" y="1462"/>
                  </a:lnTo>
                  <a:lnTo>
                    <a:pt x="558" y="1462"/>
                  </a:lnTo>
                  <a:lnTo>
                    <a:pt x="563" y="1462"/>
                  </a:lnTo>
                  <a:lnTo>
                    <a:pt x="568" y="1462"/>
                  </a:lnTo>
                  <a:lnTo>
                    <a:pt x="573" y="1462"/>
                  </a:lnTo>
                  <a:lnTo>
                    <a:pt x="578" y="1462"/>
                  </a:lnTo>
                  <a:lnTo>
                    <a:pt x="583" y="1462"/>
                  </a:lnTo>
                  <a:lnTo>
                    <a:pt x="588" y="1462"/>
                  </a:lnTo>
                  <a:lnTo>
                    <a:pt x="593" y="1462"/>
                  </a:lnTo>
                  <a:lnTo>
                    <a:pt x="598" y="1462"/>
                  </a:lnTo>
                  <a:lnTo>
                    <a:pt x="603" y="1462"/>
                  </a:lnTo>
                  <a:lnTo>
                    <a:pt x="607" y="1462"/>
                  </a:lnTo>
                  <a:lnTo>
                    <a:pt x="613" y="1462"/>
                  </a:lnTo>
                  <a:lnTo>
                    <a:pt x="618" y="1462"/>
                  </a:lnTo>
                  <a:lnTo>
                    <a:pt x="623" y="1462"/>
                  </a:lnTo>
                  <a:lnTo>
                    <a:pt x="628" y="1462"/>
                  </a:lnTo>
                  <a:lnTo>
                    <a:pt x="632" y="1462"/>
                  </a:lnTo>
                  <a:lnTo>
                    <a:pt x="638" y="1462"/>
                  </a:lnTo>
                  <a:lnTo>
                    <a:pt x="643" y="1461"/>
                  </a:lnTo>
                  <a:lnTo>
                    <a:pt x="648" y="1461"/>
                  </a:lnTo>
                  <a:lnTo>
                    <a:pt x="652" y="1461"/>
                  </a:lnTo>
                  <a:lnTo>
                    <a:pt x="657" y="1461"/>
                  </a:lnTo>
                  <a:lnTo>
                    <a:pt x="663" y="1461"/>
                  </a:lnTo>
                  <a:lnTo>
                    <a:pt x="668" y="1460"/>
                  </a:lnTo>
                  <a:lnTo>
                    <a:pt x="673" y="1460"/>
                  </a:lnTo>
                  <a:lnTo>
                    <a:pt x="677" y="1460"/>
                  </a:lnTo>
                  <a:lnTo>
                    <a:pt x="682" y="1459"/>
                  </a:lnTo>
                  <a:lnTo>
                    <a:pt x="687" y="1459"/>
                  </a:lnTo>
                  <a:lnTo>
                    <a:pt x="693" y="1458"/>
                  </a:lnTo>
                  <a:lnTo>
                    <a:pt x="698" y="1458"/>
                  </a:lnTo>
                  <a:lnTo>
                    <a:pt x="702" y="1458"/>
                  </a:lnTo>
                  <a:lnTo>
                    <a:pt x="707" y="1457"/>
                  </a:lnTo>
                  <a:lnTo>
                    <a:pt x="712" y="1455"/>
                  </a:lnTo>
                  <a:lnTo>
                    <a:pt x="718" y="1455"/>
                  </a:lnTo>
                  <a:lnTo>
                    <a:pt x="722" y="1453"/>
                  </a:lnTo>
                  <a:lnTo>
                    <a:pt x="727" y="1452"/>
                  </a:lnTo>
                  <a:lnTo>
                    <a:pt x="732" y="1451"/>
                  </a:lnTo>
                  <a:lnTo>
                    <a:pt x="737" y="1449"/>
                  </a:lnTo>
                  <a:lnTo>
                    <a:pt x="743" y="1447"/>
                  </a:lnTo>
                  <a:lnTo>
                    <a:pt x="747" y="1444"/>
                  </a:lnTo>
                  <a:lnTo>
                    <a:pt x="752" y="1442"/>
                  </a:lnTo>
                  <a:lnTo>
                    <a:pt x="757" y="1439"/>
                  </a:lnTo>
                  <a:lnTo>
                    <a:pt x="762" y="1435"/>
                  </a:lnTo>
                  <a:lnTo>
                    <a:pt x="767" y="1432"/>
                  </a:lnTo>
                  <a:lnTo>
                    <a:pt x="772" y="1427"/>
                  </a:lnTo>
                  <a:lnTo>
                    <a:pt x="777" y="1423"/>
                  </a:lnTo>
                  <a:lnTo>
                    <a:pt x="782" y="1417"/>
                  </a:lnTo>
                  <a:lnTo>
                    <a:pt x="787" y="1412"/>
                  </a:lnTo>
                  <a:lnTo>
                    <a:pt x="792" y="1406"/>
                  </a:lnTo>
                  <a:lnTo>
                    <a:pt x="797" y="1399"/>
                  </a:lnTo>
                  <a:lnTo>
                    <a:pt x="802" y="1392"/>
                  </a:lnTo>
                  <a:lnTo>
                    <a:pt x="807" y="1384"/>
                  </a:lnTo>
                  <a:lnTo>
                    <a:pt x="812" y="1375"/>
                  </a:lnTo>
                  <a:lnTo>
                    <a:pt x="817" y="1366"/>
                  </a:lnTo>
                  <a:lnTo>
                    <a:pt x="822" y="1356"/>
                  </a:lnTo>
                  <a:lnTo>
                    <a:pt x="827" y="1345"/>
                  </a:lnTo>
                  <a:lnTo>
                    <a:pt x="832" y="1334"/>
                  </a:lnTo>
                  <a:lnTo>
                    <a:pt x="837" y="1321"/>
                  </a:lnTo>
                  <a:lnTo>
                    <a:pt x="842" y="1308"/>
                  </a:lnTo>
                  <a:lnTo>
                    <a:pt x="847" y="1295"/>
                  </a:lnTo>
                  <a:lnTo>
                    <a:pt x="852" y="1280"/>
                  </a:lnTo>
                  <a:lnTo>
                    <a:pt x="857" y="1266"/>
                  </a:lnTo>
                  <a:lnTo>
                    <a:pt x="862" y="1251"/>
                  </a:lnTo>
                  <a:lnTo>
                    <a:pt x="867" y="1235"/>
                  </a:lnTo>
                  <a:lnTo>
                    <a:pt x="872" y="1219"/>
                  </a:lnTo>
                  <a:lnTo>
                    <a:pt x="877" y="1203"/>
                  </a:lnTo>
                  <a:lnTo>
                    <a:pt x="882" y="1185"/>
                  </a:lnTo>
                  <a:lnTo>
                    <a:pt x="887" y="1166"/>
                  </a:lnTo>
                  <a:lnTo>
                    <a:pt x="892" y="1147"/>
                  </a:lnTo>
                  <a:lnTo>
                    <a:pt x="897" y="1127"/>
                  </a:lnTo>
                  <a:lnTo>
                    <a:pt x="902" y="1106"/>
                  </a:lnTo>
                  <a:lnTo>
                    <a:pt x="907" y="1084"/>
                  </a:lnTo>
                  <a:lnTo>
                    <a:pt x="912" y="1062"/>
                  </a:lnTo>
                  <a:lnTo>
                    <a:pt x="917" y="1039"/>
                  </a:lnTo>
                  <a:lnTo>
                    <a:pt x="922" y="1015"/>
                  </a:lnTo>
                  <a:lnTo>
                    <a:pt x="927" y="992"/>
                  </a:lnTo>
                  <a:lnTo>
                    <a:pt x="932" y="967"/>
                  </a:lnTo>
                  <a:lnTo>
                    <a:pt x="936" y="941"/>
                  </a:lnTo>
                  <a:lnTo>
                    <a:pt x="942" y="915"/>
                  </a:lnTo>
                  <a:lnTo>
                    <a:pt x="947" y="889"/>
                  </a:lnTo>
                  <a:lnTo>
                    <a:pt x="952" y="863"/>
                  </a:lnTo>
                  <a:lnTo>
                    <a:pt x="956" y="835"/>
                  </a:lnTo>
                  <a:lnTo>
                    <a:pt x="961" y="808"/>
                  </a:lnTo>
                  <a:lnTo>
                    <a:pt x="967" y="779"/>
                  </a:lnTo>
                  <a:lnTo>
                    <a:pt x="972" y="751"/>
                  </a:lnTo>
                  <a:lnTo>
                    <a:pt x="977" y="723"/>
                  </a:lnTo>
                  <a:lnTo>
                    <a:pt x="981" y="695"/>
                  </a:lnTo>
                  <a:lnTo>
                    <a:pt x="986" y="666"/>
                  </a:lnTo>
                  <a:lnTo>
                    <a:pt x="992" y="637"/>
                  </a:lnTo>
                  <a:lnTo>
                    <a:pt x="997" y="608"/>
                  </a:lnTo>
                  <a:lnTo>
                    <a:pt x="1002" y="579"/>
                  </a:lnTo>
                  <a:lnTo>
                    <a:pt x="1006" y="551"/>
                  </a:lnTo>
                  <a:lnTo>
                    <a:pt x="1011" y="523"/>
                  </a:lnTo>
                  <a:lnTo>
                    <a:pt x="1016" y="493"/>
                  </a:lnTo>
                  <a:lnTo>
                    <a:pt x="1022" y="462"/>
                  </a:lnTo>
                  <a:lnTo>
                    <a:pt x="1026" y="430"/>
                  </a:lnTo>
                  <a:lnTo>
                    <a:pt x="1031" y="398"/>
                  </a:lnTo>
                  <a:lnTo>
                    <a:pt x="1036" y="367"/>
                  </a:lnTo>
                  <a:lnTo>
                    <a:pt x="1041" y="337"/>
                  </a:lnTo>
                  <a:lnTo>
                    <a:pt x="1047" y="308"/>
                  </a:lnTo>
                  <a:lnTo>
                    <a:pt x="1051" y="281"/>
                  </a:lnTo>
                  <a:lnTo>
                    <a:pt x="1056" y="254"/>
                  </a:lnTo>
                  <a:lnTo>
                    <a:pt x="1061" y="229"/>
                  </a:lnTo>
                  <a:lnTo>
                    <a:pt x="1066" y="204"/>
                  </a:lnTo>
                  <a:lnTo>
                    <a:pt x="1072" y="181"/>
                  </a:lnTo>
                  <a:lnTo>
                    <a:pt x="1076" y="159"/>
                  </a:lnTo>
                  <a:lnTo>
                    <a:pt x="1081" y="138"/>
                  </a:lnTo>
                  <a:lnTo>
                    <a:pt x="1086" y="119"/>
                  </a:lnTo>
                  <a:lnTo>
                    <a:pt x="1091" y="101"/>
                  </a:lnTo>
                  <a:lnTo>
                    <a:pt x="1096" y="85"/>
                  </a:lnTo>
                  <a:lnTo>
                    <a:pt x="1101" y="70"/>
                  </a:lnTo>
                  <a:lnTo>
                    <a:pt x="1106" y="56"/>
                  </a:lnTo>
                  <a:lnTo>
                    <a:pt x="1111" y="44"/>
                  </a:lnTo>
                  <a:lnTo>
                    <a:pt x="1116" y="33"/>
                  </a:lnTo>
                  <a:lnTo>
                    <a:pt x="1121" y="24"/>
                  </a:lnTo>
                  <a:lnTo>
                    <a:pt x="1126" y="16"/>
                  </a:lnTo>
                  <a:lnTo>
                    <a:pt x="1131" y="10"/>
                  </a:lnTo>
                  <a:lnTo>
                    <a:pt x="1136" y="6"/>
                  </a:lnTo>
                  <a:lnTo>
                    <a:pt x="1141" y="3"/>
                  </a:lnTo>
                  <a:lnTo>
                    <a:pt x="1146" y="0"/>
                  </a:lnTo>
                  <a:lnTo>
                    <a:pt x="1151" y="0"/>
                  </a:lnTo>
                  <a:lnTo>
                    <a:pt x="1156" y="1"/>
                  </a:lnTo>
                  <a:lnTo>
                    <a:pt x="1161" y="4"/>
                  </a:lnTo>
                  <a:lnTo>
                    <a:pt x="1166" y="8"/>
                  </a:lnTo>
                  <a:lnTo>
                    <a:pt x="1171" y="13"/>
                  </a:lnTo>
                  <a:lnTo>
                    <a:pt x="1176" y="20"/>
                  </a:lnTo>
                  <a:lnTo>
                    <a:pt x="1181" y="28"/>
                  </a:lnTo>
                  <a:lnTo>
                    <a:pt x="1186" y="37"/>
                  </a:lnTo>
                  <a:lnTo>
                    <a:pt x="1191" y="47"/>
                  </a:lnTo>
                  <a:lnTo>
                    <a:pt x="1196" y="58"/>
                  </a:lnTo>
                  <a:lnTo>
                    <a:pt x="1201" y="71"/>
                  </a:lnTo>
                  <a:lnTo>
                    <a:pt x="1206" y="84"/>
                  </a:lnTo>
                  <a:lnTo>
                    <a:pt x="1211" y="99"/>
                  </a:lnTo>
                  <a:lnTo>
                    <a:pt x="1216" y="114"/>
                  </a:lnTo>
                  <a:lnTo>
                    <a:pt x="1221" y="131"/>
                  </a:lnTo>
                  <a:lnTo>
                    <a:pt x="1226" y="148"/>
                  </a:lnTo>
                  <a:lnTo>
                    <a:pt x="1231" y="165"/>
                  </a:lnTo>
                  <a:lnTo>
                    <a:pt x="1235" y="184"/>
                  </a:lnTo>
                  <a:lnTo>
                    <a:pt x="1240" y="203"/>
                  </a:lnTo>
                  <a:lnTo>
                    <a:pt x="1246" y="222"/>
                  </a:lnTo>
                  <a:lnTo>
                    <a:pt x="1251" y="241"/>
                  </a:lnTo>
                  <a:lnTo>
                    <a:pt x="1256" y="260"/>
                  </a:lnTo>
                  <a:lnTo>
                    <a:pt x="1260" y="280"/>
                  </a:lnTo>
                  <a:lnTo>
                    <a:pt x="1265" y="299"/>
                  </a:lnTo>
                  <a:lnTo>
                    <a:pt x="1271" y="319"/>
                  </a:lnTo>
                  <a:lnTo>
                    <a:pt x="1276" y="339"/>
                  </a:lnTo>
                  <a:lnTo>
                    <a:pt x="1281" y="358"/>
                  </a:lnTo>
                  <a:lnTo>
                    <a:pt x="1285" y="379"/>
                  </a:lnTo>
                  <a:lnTo>
                    <a:pt x="1290" y="400"/>
                  </a:lnTo>
                  <a:lnTo>
                    <a:pt x="1296" y="420"/>
                  </a:lnTo>
                  <a:lnTo>
                    <a:pt x="1301" y="441"/>
                  </a:lnTo>
                  <a:lnTo>
                    <a:pt x="1305" y="462"/>
                  </a:lnTo>
                  <a:lnTo>
                    <a:pt x="1310" y="483"/>
                  </a:lnTo>
                  <a:lnTo>
                    <a:pt x="1315" y="504"/>
                  </a:lnTo>
                  <a:lnTo>
                    <a:pt x="1320" y="525"/>
                  </a:lnTo>
                  <a:lnTo>
                    <a:pt x="1326" y="546"/>
                  </a:lnTo>
                  <a:lnTo>
                    <a:pt x="1330" y="567"/>
                  </a:lnTo>
                  <a:lnTo>
                    <a:pt x="1335" y="588"/>
                  </a:lnTo>
                  <a:lnTo>
                    <a:pt x="1340" y="608"/>
                  </a:lnTo>
                  <a:lnTo>
                    <a:pt x="1345" y="629"/>
                  </a:lnTo>
                  <a:lnTo>
                    <a:pt x="1351" y="650"/>
                  </a:lnTo>
                  <a:lnTo>
                    <a:pt x="1355" y="669"/>
                  </a:lnTo>
                  <a:lnTo>
                    <a:pt x="1360" y="690"/>
                  </a:lnTo>
                  <a:lnTo>
                    <a:pt x="1365" y="710"/>
                  </a:lnTo>
                  <a:lnTo>
                    <a:pt x="1370" y="730"/>
                  </a:lnTo>
                  <a:lnTo>
                    <a:pt x="1375" y="749"/>
                  </a:lnTo>
                  <a:lnTo>
                    <a:pt x="1380" y="768"/>
                  </a:lnTo>
                  <a:lnTo>
                    <a:pt x="1385" y="787"/>
                  </a:lnTo>
                  <a:lnTo>
                    <a:pt x="1390" y="805"/>
                  </a:lnTo>
                  <a:lnTo>
                    <a:pt x="1395" y="824"/>
                  </a:lnTo>
                  <a:lnTo>
                    <a:pt x="1400" y="841"/>
                  </a:lnTo>
                  <a:lnTo>
                    <a:pt x="1405" y="859"/>
                  </a:lnTo>
                  <a:lnTo>
                    <a:pt x="1410" y="876"/>
                  </a:lnTo>
                  <a:lnTo>
                    <a:pt x="1415" y="894"/>
                  </a:lnTo>
                  <a:lnTo>
                    <a:pt x="1420" y="912"/>
                  </a:lnTo>
                  <a:lnTo>
                    <a:pt x="1425" y="931"/>
                  </a:lnTo>
                  <a:lnTo>
                    <a:pt x="1430" y="950"/>
                  </a:lnTo>
                  <a:lnTo>
                    <a:pt x="1435" y="968"/>
                  </a:lnTo>
                  <a:lnTo>
                    <a:pt x="1440" y="986"/>
                  </a:lnTo>
                  <a:lnTo>
                    <a:pt x="1445" y="1002"/>
                  </a:lnTo>
                  <a:lnTo>
                    <a:pt x="1450" y="1018"/>
                  </a:lnTo>
                  <a:lnTo>
                    <a:pt x="1455" y="1035"/>
                  </a:lnTo>
                  <a:lnTo>
                    <a:pt x="1460" y="1050"/>
                  </a:lnTo>
                  <a:lnTo>
                    <a:pt x="1465" y="1064"/>
                  </a:lnTo>
                  <a:lnTo>
                    <a:pt x="1470" y="1078"/>
                  </a:lnTo>
                  <a:lnTo>
                    <a:pt x="1475" y="1092"/>
                  </a:lnTo>
                  <a:lnTo>
                    <a:pt x="1480" y="1105"/>
                  </a:lnTo>
                  <a:lnTo>
                    <a:pt x="1485" y="1118"/>
                  </a:lnTo>
                  <a:lnTo>
                    <a:pt x="1490" y="1130"/>
                  </a:lnTo>
                  <a:lnTo>
                    <a:pt x="1495" y="1142"/>
                  </a:lnTo>
                  <a:lnTo>
                    <a:pt x="1500" y="1154"/>
                  </a:lnTo>
                  <a:lnTo>
                    <a:pt x="1505" y="1165"/>
                  </a:lnTo>
                  <a:lnTo>
                    <a:pt x="1510" y="1176"/>
                  </a:lnTo>
                  <a:lnTo>
                    <a:pt x="1514" y="1186"/>
                  </a:lnTo>
                  <a:lnTo>
                    <a:pt x="1520" y="1196"/>
                  </a:lnTo>
                  <a:lnTo>
                    <a:pt x="1525" y="1206"/>
                  </a:lnTo>
                  <a:lnTo>
                    <a:pt x="1530" y="1215"/>
                  </a:lnTo>
                  <a:lnTo>
                    <a:pt x="1535" y="1223"/>
                  </a:lnTo>
                  <a:lnTo>
                    <a:pt x="1539" y="1232"/>
                  </a:lnTo>
                  <a:lnTo>
                    <a:pt x="1544" y="1241"/>
                  </a:lnTo>
                  <a:lnTo>
                    <a:pt x="1550" y="1248"/>
                  </a:lnTo>
                  <a:lnTo>
                    <a:pt x="1555" y="1256"/>
                  </a:lnTo>
                  <a:lnTo>
                    <a:pt x="1560" y="1264"/>
                  </a:lnTo>
                  <a:lnTo>
                    <a:pt x="1564" y="1271"/>
                  </a:lnTo>
                  <a:lnTo>
                    <a:pt x="1569" y="1277"/>
                  </a:lnTo>
                  <a:lnTo>
                    <a:pt x="1575" y="1284"/>
                  </a:lnTo>
                  <a:lnTo>
                    <a:pt x="1580" y="1290"/>
                  </a:lnTo>
                  <a:lnTo>
                    <a:pt x="1584" y="1297"/>
                  </a:lnTo>
                  <a:lnTo>
                    <a:pt x="1589" y="1303"/>
                  </a:lnTo>
                  <a:lnTo>
                    <a:pt x="1594" y="1309"/>
                  </a:lnTo>
                  <a:lnTo>
                    <a:pt x="1600" y="1314"/>
                  </a:lnTo>
                  <a:lnTo>
                    <a:pt x="1605" y="1319"/>
                  </a:lnTo>
                  <a:lnTo>
                    <a:pt x="1609" y="1324"/>
                  </a:lnTo>
                  <a:lnTo>
                    <a:pt x="1614" y="1329"/>
                  </a:lnTo>
                  <a:lnTo>
                    <a:pt x="1619" y="1333"/>
                  </a:lnTo>
                  <a:lnTo>
                    <a:pt x="1624" y="1338"/>
                  </a:lnTo>
                  <a:lnTo>
                    <a:pt x="1630" y="1342"/>
                  </a:lnTo>
                  <a:lnTo>
                    <a:pt x="1634" y="1346"/>
                  </a:lnTo>
                  <a:lnTo>
                    <a:pt x="1639" y="1350"/>
                  </a:lnTo>
                  <a:lnTo>
                    <a:pt x="1644" y="1353"/>
                  </a:lnTo>
                  <a:lnTo>
                    <a:pt x="1649" y="1357"/>
                  </a:lnTo>
                  <a:lnTo>
                    <a:pt x="1654" y="1360"/>
                  </a:lnTo>
                  <a:lnTo>
                    <a:pt x="1659" y="1363"/>
                  </a:lnTo>
                  <a:lnTo>
                    <a:pt x="1664" y="1366"/>
                  </a:lnTo>
                  <a:lnTo>
                    <a:pt x="1669" y="1369"/>
                  </a:lnTo>
                  <a:lnTo>
                    <a:pt x="1674" y="1371"/>
                  </a:lnTo>
                  <a:lnTo>
                    <a:pt x="1679" y="1374"/>
                  </a:lnTo>
                  <a:lnTo>
                    <a:pt x="1684" y="1377"/>
                  </a:lnTo>
                  <a:lnTo>
                    <a:pt x="1689" y="1379"/>
                  </a:lnTo>
                  <a:lnTo>
                    <a:pt x="1694" y="1381"/>
                  </a:lnTo>
                  <a:lnTo>
                    <a:pt x="1699" y="1384"/>
                  </a:lnTo>
                  <a:lnTo>
                    <a:pt x="1704" y="1386"/>
                  </a:lnTo>
                  <a:lnTo>
                    <a:pt x="1709" y="1388"/>
                  </a:lnTo>
                  <a:lnTo>
                    <a:pt x="1714" y="1390"/>
                  </a:lnTo>
                  <a:lnTo>
                    <a:pt x="1719" y="1392"/>
                  </a:lnTo>
                  <a:lnTo>
                    <a:pt x="1724" y="1394"/>
                  </a:lnTo>
                  <a:lnTo>
                    <a:pt x="1729" y="1396"/>
                  </a:lnTo>
                  <a:lnTo>
                    <a:pt x="1734" y="1397"/>
                  </a:lnTo>
                  <a:lnTo>
                    <a:pt x="1739" y="1399"/>
                  </a:lnTo>
                  <a:lnTo>
                    <a:pt x="1744" y="1400"/>
                  </a:lnTo>
                  <a:lnTo>
                    <a:pt x="1749" y="1402"/>
                  </a:lnTo>
                  <a:lnTo>
                    <a:pt x="1754" y="1403"/>
                  </a:lnTo>
                  <a:lnTo>
                    <a:pt x="1759" y="1405"/>
                  </a:lnTo>
                  <a:lnTo>
                    <a:pt x="1764" y="1407"/>
                  </a:lnTo>
                  <a:lnTo>
                    <a:pt x="1769" y="1408"/>
                  </a:lnTo>
                  <a:lnTo>
                    <a:pt x="1774" y="1410"/>
                  </a:lnTo>
                  <a:lnTo>
                    <a:pt x="1779" y="1410"/>
                  </a:lnTo>
                  <a:lnTo>
                    <a:pt x="1784" y="1412"/>
                  </a:lnTo>
                  <a:lnTo>
                    <a:pt x="1789" y="1413"/>
                  </a:lnTo>
                  <a:lnTo>
                    <a:pt x="1794" y="1414"/>
                  </a:lnTo>
                  <a:lnTo>
                    <a:pt x="1799" y="1415"/>
                  </a:lnTo>
                  <a:lnTo>
                    <a:pt x="1804" y="1416"/>
                  </a:lnTo>
                  <a:lnTo>
                    <a:pt x="1809" y="1417"/>
                  </a:lnTo>
                  <a:lnTo>
                    <a:pt x="1814" y="1418"/>
                  </a:lnTo>
                  <a:lnTo>
                    <a:pt x="1818" y="1419"/>
                  </a:lnTo>
                  <a:lnTo>
                    <a:pt x="1824" y="1420"/>
                  </a:lnTo>
                  <a:lnTo>
                    <a:pt x="1829" y="1421"/>
                  </a:lnTo>
                  <a:lnTo>
                    <a:pt x="1834" y="1422"/>
                  </a:lnTo>
                  <a:lnTo>
                    <a:pt x="1839" y="1423"/>
                  </a:lnTo>
                  <a:lnTo>
                    <a:pt x="1843" y="1424"/>
                  </a:lnTo>
                  <a:lnTo>
                    <a:pt x="1849" y="1425"/>
                  </a:lnTo>
                  <a:lnTo>
                    <a:pt x="1854" y="1426"/>
                  </a:lnTo>
                  <a:lnTo>
                    <a:pt x="1859" y="1426"/>
                  </a:lnTo>
                  <a:lnTo>
                    <a:pt x="1864" y="1427"/>
                  </a:lnTo>
                  <a:lnTo>
                    <a:pt x="1868" y="1428"/>
                  </a:lnTo>
                  <a:lnTo>
                    <a:pt x="1873" y="1429"/>
                  </a:lnTo>
                  <a:lnTo>
                    <a:pt x="1879" y="1429"/>
                  </a:lnTo>
                  <a:lnTo>
                    <a:pt x="1884" y="1429"/>
                  </a:lnTo>
                  <a:lnTo>
                    <a:pt x="1888" y="1430"/>
                  </a:lnTo>
                  <a:lnTo>
                    <a:pt x="1893" y="1431"/>
                  </a:lnTo>
                  <a:lnTo>
                    <a:pt x="1898" y="1432"/>
                  </a:lnTo>
                  <a:lnTo>
                    <a:pt x="1904" y="1432"/>
                  </a:lnTo>
                  <a:lnTo>
                    <a:pt x="1909" y="1432"/>
                  </a:lnTo>
                  <a:lnTo>
                    <a:pt x="1913" y="1433"/>
                  </a:lnTo>
                  <a:lnTo>
                    <a:pt x="1918" y="1434"/>
                  </a:lnTo>
                  <a:lnTo>
                    <a:pt x="1923" y="1434"/>
                  </a:lnTo>
                  <a:lnTo>
                    <a:pt x="1929" y="1435"/>
                  </a:lnTo>
                  <a:lnTo>
                    <a:pt x="1934" y="1435"/>
                  </a:lnTo>
                  <a:lnTo>
                    <a:pt x="1938" y="1436"/>
                  </a:lnTo>
                  <a:lnTo>
                    <a:pt x="1943" y="1436"/>
                  </a:lnTo>
                  <a:lnTo>
                    <a:pt x="1948" y="1436"/>
                  </a:lnTo>
                  <a:lnTo>
                    <a:pt x="1953" y="1437"/>
                  </a:lnTo>
                  <a:lnTo>
                    <a:pt x="1958" y="1437"/>
                  </a:lnTo>
                  <a:lnTo>
                    <a:pt x="1963" y="1437"/>
                  </a:lnTo>
                  <a:lnTo>
                    <a:pt x="1968" y="1438"/>
                  </a:lnTo>
                  <a:lnTo>
                    <a:pt x="1973" y="1438"/>
                  </a:lnTo>
                  <a:lnTo>
                    <a:pt x="1978" y="1439"/>
                  </a:lnTo>
                  <a:lnTo>
                    <a:pt x="1983" y="1439"/>
                  </a:lnTo>
                  <a:lnTo>
                    <a:pt x="1988" y="1439"/>
                  </a:lnTo>
                  <a:lnTo>
                    <a:pt x="1993" y="1439"/>
                  </a:lnTo>
                  <a:lnTo>
                    <a:pt x="1998" y="1440"/>
                  </a:lnTo>
                  <a:lnTo>
                    <a:pt x="2003" y="1440"/>
                  </a:lnTo>
                  <a:lnTo>
                    <a:pt x="2008" y="1440"/>
                  </a:lnTo>
                  <a:lnTo>
                    <a:pt x="2013" y="1441"/>
                  </a:lnTo>
                  <a:lnTo>
                    <a:pt x="2018" y="1441"/>
                  </a:lnTo>
                  <a:lnTo>
                    <a:pt x="2023" y="1442"/>
                  </a:lnTo>
                  <a:lnTo>
                    <a:pt x="2028" y="1442"/>
                  </a:lnTo>
                  <a:lnTo>
                    <a:pt x="2033" y="1442"/>
                  </a:lnTo>
                  <a:lnTo>
                    <a:pt x="2038" y="1442"/>
                  </a:lnTo>
                  <a:lnTo>
                    <a:pt x="2043" y="1442"/>
                  </a:lnTo>
                  <a:lnTo>
                    <a:pt x="2048" y="1442"/>
                  </a:lnTo>
                  <a:lnTo>
                    <a:pt x="2053" y="1443"/>
                  </a:lnTo>
                  <a:lnTo>
                    <a:pt x="2058" y="1443"/>
                  </a:lnTo>
                  <a:lnTo>
                    <a:pt x="2063" y="1443"/>
                  </a:lnTo>
                  <a:lnTo>
                    <a:pt x="2068" y="1443"/>
                  </a:lnTo>
                  <a:lnTo>
                    <a:pt x="2073" y="1443"/>
                  </a:lnTo>
                  <a:lnTo>
                    <a:pt x="2078" y="1444"/>
                  </a:lnTo>
                  <a:lnTo>
                    <a:pt x="2083" y="1444"/>
                  </a:lnTo>
                  <a:lnTo>
                    <a:pt x="2088" y="1444"/>
                  </a:lnTo>
                  <a:lnTo>
                    <a:pt x="2093" y="1444"/>
                  </a:lnTo>
                  <a:lnTo>
                    <a:pt x="2097" y="1445"/>
                  </a:lnTo>
                  <a:lnTo>
                    <a:pt x="2103" y="1445"/>
                  </a:lnTo>
                  <a:lnTo>
                    <a:pt x="2108" y="1445"/>
                  </a:lnTo>
                  <a:lnTo>
                    <a:pt x="2113" y="1445"/>
                  </a:lnTo>
                  <a:lnTo>
                    <a:pt x="2118" y="1445"/>
                  </a:lnTo>
                  <a:lnTo>
                    <a:pt x="2122" y="1445"/>
                  </a:lnTo>
                  <a:lnTo>
                    <a:pt x="2128" y="1445"/>
                  </a:lnTo>
                  <a:lnTo>
                    <a:pt x="2133" y="1445"/>
                  </a:lnTo>
                  <a:lnTo>
                    <a:pt x="2138" y="1445"/>
                  </a:lnTo>
                  <a:lnTo>
                    <a:pt x="2143" y="1445"/>
                  </a:lnTo>
                  <a:lnTo>
                    <a:pt x="2147" y="1445"/>
                  </a:lnTo>
                  <a:lnTo>
                    <a:pt x="2153" y="1446"/>
                  </a:lnTo>
                  <a:lnTo>
                    <a:pt x="2158" y="1446"/>
                  </a:lnTo>
                  <a:lnTo>
                    <a:pt x="2163" y="1446"/>
                  </a:lnTo>
                  <a:lnTo>
                    <a:pt x="2167" y="1446"/>
                  </a:lnTo>
                  <a:lnTo>
                    <a:pt x="2172" y="1447"/>
                  </a:lnTo>
                  <a:lnTo>
                    <a:pt x="2177" y="1447"/>
                  </a:lnTo>
                  <a:lnTo>
                    <a:pt x="2183" y="1447"/>
                  </a:lnTo>
                  <a:lnTo>
                    <a:pt x="2188" y="1447"/>
                  </a:lnTo>
                  <a:lnTo>
                    <a:pt x="2192" y="1448"/>
                  </a:lnTo>
                  <a:lnTo>
                    <a:pt x="2197" y="1448"/>
                  </a:lnTo>
                  <a:lnTo>
                    <a:pt x="2202" y="1448"/>
                  </a:lnTo>
                  <a:lnTo>
                    <a:pt x="2208" y="1448"/>
                  </a:lnTo>
                  <a:lnTo>
                    <a:pt x="2213" y="1448"/>
                  </a:lnTo>
                  <a:lnTo>
                    <a:pt x="2217" y="1448"/>
                  </a:lnTo>
                  <a:lnTo>
                    <a:pt x="2222" y="1449"/>
                  </a:lnTo>
                  <a:lnTo>
                    <a:pt x="2227" y="1449"/>
                  </a:lnTo>
                  <a:lnTo>
                    <a:pt x="2233" y="1449"/>
                  </a:lnTo>
                  <a:lnTo>
                    <a:pt x="2237" y="1449"/>
                  </a:lnTo>
                  <a:lnTo>
                    <a:pt x="2242" y="1449"/>
                  </a:lnTo>
                  <a:lnTo>
                    <a:pt x="2247" y="1449"/>
                  </a:lnTo>
                  <a:lnTo>
                    <a:pt x="2252" y="1449"/>
                  </a:lnTo>
                  <a:lnTo>
                    <a:pt x="2257" y="1449"/>
                  </a:lnTo>
                  <a:lnTo>
                    <a:pt x="2262" y="1449"/>
                  </a:lnTo>
                  <a:lnTo>
                    <a:pt x="2267" y="1449"/>
                  </a:lnTo>
                  <a:lnTo>
                    <a:pt x="2272" y="1449"/>
                  </a:lnTo>
                  <a:lnTo>
                    <a:pt x="2277" y="1450"/>
                  </a:lnTo>
                  <a:lnTo>
                    <a:pt x="2282" y="1450"/>
                  </a:lnTo>
                  <a:lnTo>
                    <a:pt x="2287" y="1450"/>
                  </a:lnTo>
                  <a:lnTo>
                    <a:pt x="2292" y="1450"/>
                  </a:lnTo>
                  <a:lnTo>
                    <a:pt x="2297" y="1450"/>
                  </a:lnTo>
                  <a:lnTo>
                    <a:pt x="2302" y="1450"/>
                  </a:lnTo>
                  <a:lnTo>
                    <a:pt x="2307" y="1450"/>
                  </a:lnTo>
                  <a:lnTo>
                    <a:pt x="2312" y="1450"/>
                  </a:lnTo>
                  <a:lnTo>
                    <a:pt x="2317" y="1451"/>
                  </a:lnTo>
                  <a:lnTo>
                    <a:pt x="2322" y="1451"/>
                  </a:lnTo>
                  <a:lnTo>
                    <a:pt x="2327" y="1451"/>
                  </a:lnTo>
                  <a:lnTo>
                    <a:pt x="2332" y="1451"/>
                  </a:lnTo>
                  <a:lnTo>
                    <a:pt x="2337" y="1451"/>
                  </a:lnTo>
                  <a:lnTo>
                    <a:pt x="2342" y="1451"/>
                  </a:lnTo>
                  <a:lnTo>
                    <a:pt x="2347" y="1452"/>
                  </a:lnTo>
                  <a:lnTo>
                    <a:pt x="2352" y="1452"/>
                  </a:lnTo>
                  <a:lnTo>
                    <a:pt x="2357" y="1452"/>
                  </a:lnTo>
                  <a:lnTo>
                    <a:pt x="2362" y="1452"/>
                  </a:lnTo>
                  <a:lnTo>
                    <a:pt x="2367" y="1452"/>
                  </a:lnTo>
                  <a:lnTo>
                    <a:pt x="2372" y="1452"/>
                  </a:lnTo>
                  <a:lnTo>
                    <a:pt x="2377" y="1452"/>
                  </a:lnTo>
                  <a:lnTo>
                    <a:pt x="2382" y="1452"/>
                  </a:lnTo>
                  <a:lnTo>
                    <a:pt x="2387" y="1452"/>
                  </a:lnTo>
                  <a:lnTo>
                    <a:pt x="2392" y="1452"/>
                  </a:lnTo>
                  <a:lnTo>
                    <a:pt x="2397" y="1452"/>
                  </a:lnTo>
                  <a:lnTo>
                    <a:pt x="2401" y="1452"/>
                  </a:lnTo>
                  <a:lnTo>
                    <a:pt x="2407" y="1452"/>
                  </a:lnTo>
                  <a:lnTo>
                    <a:pt x="2412" y="1452"/>
                  </a:lnTo>
                  <a:lnTo>
                    <a:pt x="2417" y="1452"/>
                  </a:lnTo>
                  <a:lnTo>
                    <a:pt x="2422" y="1452"/>
                  </a:lnTo>
                  <a:lnTo>
                    <a:pt x="2426" y="1452"/>
                  </a:lnTo>
                  <a:lnTo>
                    <a:pt x="2432" y="1452"/>
                  </a:lnTo>
                  <a:lnTo>
                    <a:pt x="2437" y="1452"/>
                  </a:lnTo>
                  <a:lnTo>
                    <a:pt x="2442" y="1452"/>
                  </a:lnTo>
                  <a:lnTo>
                    <a:pt x="2446" y="1452"/>
                  </a:lnTo>
                  <a:lnTo>
                    <a:pt x="2451" y="1452"/>
                  </a:lnTo>
                  <a:lnTo>
                    <a:pt x="2457" y="1452"/>
                  </a:lnTo>
                  <a:lnTo>
                    <a:pt x="2462" y="1452"/>
                  </a:lnTo>
                  <a:lnTo>
                    <a:pt x="2467" y="1452"/>
                  </a:lnTo>
                  <a:lnTo>
                    <a:pt x="2471" y="1452"/>
                  </a:lnTo>
                  <a:lnTo>
                    <a:pt x="2476" y="1453"/>
                  </a:lnTo>
                  <a:lnTo>
                    <a:pt x="2481" y="1453"/>
                  </a:lnTo>
                  <a:lnTo>
                    <a:pt x="2487" y="1453"/>
                  </a:lnTo>
                  <a:lnTo>
                    <a:pt x="2492" y="1453"/>
                  </a:lnTo>
                  <a:lnTo>
                    <a:pt x="2496" y="1453"/>
                  </a:lnTo>
                  <a:lnTo>
                    <a:pt x="2501" y="1453"/>
                  </a:lnTo>
                  <a:lnTo>
                    <a:pt x="2506" y="1453"/>
                  </a:lnTo>
                  <a:lnTo>
                    <a:pt x="2512" y="1453"/>
                  </a:lnTo>
                  <a:lnTo>
                    <a:pt x="2516" y="1453"/>
                  </a:lnTo>
                  <a:lnTo>
                    <a:pt x="2521" y="1453"/>
                  </a:lnTo>
                  <a:lnTo>
                    <a:pt x="2526" y="1453"/>
                  </a:lnTo>
                  <a:lnTo>
                    <a:pt x="2531" y="1453"/>
                  </a:lnTo>
                  <a:lnTo>
                    <a:pt x="2537" y="1453"/>
                  </a:lnTo>
                  <a:lnTo>
                    <a:pt x="2541" y="1453"/>
                  </a:lnTo>
                  <a:lnTo>
                    <a:pt x="2546" y="1453"/>
                  </a:lnTo>
                </a:path>
              </a:pathLst>
            </a:custGeom>
            <a:noFill/>
            <a:ln w="1588">
              <a:solidFill>
                <a:srgbClr val="000000"/>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1" name="Freeform 100">
              <a:extLst>
                <a:ext uri="{FF2B5EF4-FFF2-40B4-BE49-F238E27FC236}">
                  <a16:creationId xmlns:a16="http://schemas.microsoft.com/office/drawing/2014/main" id="{00000000-0008-0000-0500-000065000000}"/>
                </a:ext>
              </a:extLst>
            </xdr:cNvPr>
            <xdr:cNvSpPr>
              <a:spLocks/>
            </xdr:cNvSpPr>
          </xdr:nvSpPr>
          <xdr:spPr bwMode="auto">
            <a:xfrm>
              <a:off x="4849712" y="4004599"/>
              <a:ext cx="2727325"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1"/>
                  </a:lnTo>
                  <a:lnTo>
                    <a:pt x="15" y="1"/>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4"/>
                  </a:lnTo>
                  <a:lnTo>
                    <a:pt x="399" y="4"/>
                  </a:lnTo>
                  <a:lnTo>
                    <a:pt x="404" y="4"/>
                  </a:lnTo>
                  <a:lnTo>
                    <a:pt x="409" y="4"/>
                  </a:lnTo>
                  <a:lnTo>
                    <a:pt x="414" y="4"/>
                  </a:lnTo>
                  <a:lnTo>
                    <a:pt x="419" y="4"/>
                  </a:lnTo>
                  <a:lnTo>
                    <a:pt x="424" y="4"/>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6"/>
                  </a:lnTo>
                  <a:lnTo>
                    <a:pt x="1211" y="6"/>
                  </a:lnTo>
                  <a:lnTo>
                    <a:pt x="1216" y="6"/>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8"/>
                  </a:lnTo>
                  <a:lnTo>
                    <a:pt x="1436" y="8"/>
                  </a:lnTo>
                  <a:lnTo>
                    <a:pt x="1440" y="8"/>
                  </a:lnTo>
                  <a:lnTo>
                    <a:pt x="1445" y="7"/>
                  </a:lnTo>
                  <a:lnTo>
                    <a:pt x="1450" y="7"/>
                  </a:lnTo>
                  <a:lnTo>
                    <a:pt x="1456" y="7"/>
                  </a:lnTo>
                  <a:lnTo>
                    <a:pt x="1461" y="7"/>
                  </a:lnTo>
                  <a:lnTo>
                    <a:pt x="1465" y="7"/>
                  </a:lnTo>
                  <a:lnTo>
                    <a:pt x="1470" y="7"/>
                  </a:lnTo>
                  <a:lnTo>
                    <a:pt x="1475" y="7"/>
                  </a:lnTo>
                  <a:lnTo>
                    <a:pt x="1481" y="8"/>
                  </a:lnTo>
                  <a:lnTo>
                    <a:pt x="1485" y="8"/>
                  </a:lnTo>
                  <a:lnTo>
                    <a:pt x="1490" y="8"/>
                  </a:lnTo>
                  <a:lnTo>
                    <a:pt x="1495" y="8"/>
                  </a:lnTo>
                  <a:lnTo>
                    <a:pt x="1500" y="8"/>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8"/>
                  </a:lnTo>
                  <a:lnTo>
                    <a:pt x="1615" y="8"/>
                  </a:lnTo>
                  <a:lnTo>
                    <a:pt x="1620" y="8"/>
                  </a:lnTo>
                  <a:lnTo>
                    <a:pt x="1625" y="8"/>
                  </a:lnTo>
                  <a:lnTo>
                    <a:pt x="1630" y="8"/>
                  </a:lnTo>
                  <a:lnTo>
                    <a:pt x="1635" y="8"/>
                  </a:lnTo>
                  <a:lnTo>
                    <a:pt x="1640" y="8"/>
                  </a:lnTo>
                  <a:lnTo>
                    <a:pt x="1645" y="8"/>
                  </a:lnTo>
                  <a:lnTo>
                    <a:pt x="1649" y="8"/>
                  </a:lnTo>
                  <a:lnTo>
                    <a:pt x="1655" y="8"/>
                  </a:lnTo>
                  <a:lnTo>
                    <a:pt x="1660" y="8"/>
                  </a:lnTo>
                  <a:lnTo>
                    <a:pt x="1665" y="8"/>
                  </a:lnTo>
                  <a:lnTo>
                    <a:pt x="1670" y="8"/>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rgbClr val="000000"/>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2" name="Freeform 101">
              <a:extLst>
                <a:ext uri="{FF2B5EF4-FFF2-40B4-BE49-F238E27FC236}">
                  <a16:creationId xmlns:a16="http://schemas.microsoft.com/office/drawing/2014/main" id="{00000000-0008-0000-0500-000066000000}"/>
                </a:ext>
              </a:extLst>
            </xdr:cNvPr>
            <xdr:cNvSpPr>
              <a:spLocks/>
            </xdr:cNvSpPr>
          </xdr:nvSpPr>
          <xdr:spPr bwMode="auto">
            <a:xfrm>
              <a:off x="807937" y="1691611"/>
              <a:ext cx="4041775" cy="2327275"/>
            </a:xfrm>
            <a:custGeom>
              <a:avLst/>
              <a:gdLst>
                <a:gd name="T0" fmla="*/ 2147483647 w 2546"/>
                <a:gd name="T1" fmla="*/ 2147483647 h 1466"/>
                <a:gd name="T2" fmla="*/ 2147483647 w 2546"/>
                <a:gd name="T3" fmla="*/ 2147483647 h 1466"/>
                <a:gd name="T4" fmla="*/ 2147483647 w 2546"/>
                <a:gd name="T5" fmla="*/ 2147483647 h 1466"/>
                <a:gd name="T6" fmla="*/ 2147483647 w 2546"/>
                <a:gd name="T7" fmla="*/ 2147483647 h 1466"/>
                <a:gd name="T8" fmla="*/ 2147483647 w 2546"/>
                <a:gd name="T9" fmla="*/ 2147483647 h 1466"/>
                <a:gd name="T10" fmla="*/ 2147483647 w 2546"/>
                <a:gd name="T11" fmla="*/ 2147483647 h 1466"/>
                <a:gd name="T12" fmla="*/ 2147483647 w 2546"/>
                <a:gd name="T13" fmla="*/ 2147483647 h 1466"/>
                <a:gd name="T14" fmla="*/ 2147483647 w 2546"/>
                <a:gd name="T15" fmla="*/ 2147483647 h 1466"/>
                <a:gd name="T16" fmla="*/ 2147483647 w 2546"/>
                <a:gd name="T17" fmla="*/ 2147483647 h 1466"/>
                <a:gd name="T18" fmla="*/ 2147483647 w 2546"/>
                <a:gd name="T19" fmla="*/ 2147483647 h 1466"/>
                <a:gd name="T20" fmla="*/ 2147483647 w 2546"/>
                <a:gd name="T21" fmla="*/ 2147483647 h 1466"/>
                <a:gd name="T22" fmla="*/ 2147483647 w 2546"/>
                <a:gd name="T23" fmla="*/ 2147483647 h 1466"/>
                <a:gd name="T24" fmla="*/ 2147483647 w 2546"/>
                <a:gd name="T25" fmla="*/ 2147483647 h 1466"/>
                <a:gd name="T26" fmla="*/ 2147483647 w 2546"/>
                <a:gd name="T27" fmla="*/ 2147483647 h 1466"/>
                <a:gd name="T28" fmla="*/ 2147483647 w 2546"/>
                <a:gd name="T29" fmla="*/ 2147483647 h 1466"/>
                <a:gd name="T30" fmla="*/ 2147483647 w 2546"/>
                <a:gd name="T31" fmla="*/ 2147483647 h 1466"/>
                <a:gd name="T32" fmla="*/ 2147483647 w 2546"/>
                <a:gd name="T33" fmla="*/ 2147483647 h 1466"/>
                <a:gd name="T34" fmla="*/ 2147483647 w 2546"/>
                <a:gd name="T35" fmla="*/ 2147483647 h 1466"/>
                <a:gd name="T36" fmla="*/ 2147483647 w 2546"/>
                <a:gd name="T37" fmla="*/ 2147483647 h 1466"/>
                <a:gd name="T38" fmla="*/ 2147483647 w 2546"/>
                <a:gd name="T39" fmla="*/ 2147483647 h 1466"/>
                <a:gd name="T40" fmla="*/ 2147483647 w 2546"/>
                <a:gd name="T41" fmla="*/ 2147483647 h 1466"/>
                <a:gd name="T42" fmla="*/ 2147483647 w 2546"/>
                <a:gd name="T43" fmla="*/ 2147483647 h 1466"/>
                <a:gd name="T44" fmla="*/ 2147483647 w 2546"/>
                <a:gd name="T45" fmla="*/ 2147483647 h 1466"/>
                <a:gd name="T46" fmla="*/ 2147483647 w 2546"/>
                <a:gd name="T47" fmla="*/ 2147483647 h 1466"/>
                <a:gd name="T48" fmla="*/ 2147483647 w 2546"/>
                <a:gd name="T49" fmla="*/ 2147483647 h 1466"/>
                <a:gd name="T50" fmla="*/ 2147483647 w 2546"/>
                <a:gd name="T51" fmla="*/ 2147483647 h 1466"/>
                <a:gd name="T52" fmla="*/ 2147483647 w 2546"/>
                <a:gd name="T53" fmla="*/ 2147483647 h 1466"/>
                <a:gd name="T54" fmla="*/ 2147483647 w 2546"/>
                <a:gd name="T55" fmla="*/ 2147483647 h 1466"/>
                <a:gd name="T56" fmla="*/ 2147483647 w 2546"/>
                <a:gd name="T57" fmla="*/ 2147483647 h 1466"/>
                <a:gd name="T58" fmla="*/ 2147483647 w 2546"/>
                <a:gd name="T59" fmla="*/ 2147483647 h 1466"/>
                <a:gd name="T60" fmla="*/ 2147483647 w 2546"/>
                <a:gd name="T61" fmla="*/ 2147483647 h 1466"/>
                <a:gd name="T62" fmla="*/ 2147483647 w 2546"/>
                <a:gd name="T63" fmla="*/ 2147483647 h 1466"/>
                <a:gd name="T64" fmla="*/ 2147483647 w 2546"/>
                <a:gd name="T65" fmla="*/ 2147483647 h 1466"/>
                <a:gd name="T66" fmla="*/ 2147483647 w 2546"/>
                <a:gd name="T67" fmla="*/ 2147483647 h 1466"/>
                <a:gd name="T68" fmla="*/ 2147483647 w 2546"/>
                <a:gd name="T69" fmla="*/ 2147483647 h 1466"/>
                <a:gd name="T70" fmla="*/ 2147483647 w 2546"/>
                <a:gd name="T71" fmla="*/ 2147483647 h 1466"/>
                <a:gd name="T72" fmla="*/ 2147483647 w 2546"/>
                <a:gd name="T73" fmla="*/ 2147483647 h 1466"/>
                <a:gd name="T74" fmla="*/ 2147483647 w 2546"/>
                <a:gd name="T75" fmla="*/ 2147483647 h 1466"/>
                <a:gd name="T76" fmla="*/ 2147483647 w 2546"/>
                <a:gd name="T77" fmla="*/ 2147483647 h 1466"/>
                <a:gd name="T78" fmla="*/ 2147483647 w 2546"/>
                <a:gd name="T79" fmla="*/ 2147483647 h 1466"/>
                <a:gd name="T80" fmla="*/ 2147483647 w 2546"/>
                <a:gd name="T81" fmla="*/ 2147483647 h 1466"/>
                <a:gd name="T82" fmla="*/ 2147483647 w 2546"/>
                <a:gd name="T83" fmla="*/ 2147483647 h 1466"/>
                <a:gd name="T84" fmla="*/ 2147483647 w 2546"/>
                <a:gd name="T85" fmla="*/ 2147483647 h 1466"/>
                <a:gd name="T86" fmla="*/ 2147483647 w 2546"/>
                <a:gd name="T87" fmla="*/ 2147483647 h 1466"/>
                <a:gd name="T88" fmla="*/ 2147483647 w 2546"/>
                <a:gd name="T89" fmla="*/ 2147483647 h 1466"/>
                <a:gd name="T90" fmla="*/ 2147483647 w 2546"/>
                <a:gd name="T91" fmla="*/ 2147483647 h 1466"/>
                <a:gd name="T92" fmla="*/ 2147483647 w 2546"/>
                <a:gd name="T93" fmla="*/ 2147483647 h 1466"/>
                <a:gd name="T94" fmla="*/ 2147483647 w 2546"/>
                <a:gd name="T95" fmla="*/ 2147483647 h 1466"/>
                <a:gd name="T96" fmla="*/ 2147483647 w 2546"/>
                <a:gd name="T97" fmla="*/ 2147483647 h 1466"/>
                <a:gd name="T98" fmla="*/ 2147483647 w 2546"/>
                <a:gd name="T99" fmla="*/ 2147483647 h 1466"/>
                <a:gd name="T100" fmla="*/ 2147483647 w 2546"/>
                <a:gd name="T101" fmla="*/ 2147483647 h 1466"/>
                <a:gd name="T102" fmla="*/ 2147483647 w 2546"/>
                <a:gd name="T103" fmla="*/ 2147483647 h 1466"/>
                <a:gd name="T104" fmla="*/ 2147483647 w 2546"/>
                <a:gd name="T105" fmla="*/ 2147483647 h 1466"/>
                <a:gd name="T106" fmla="*/ 2147483647 w 2546"/>
                <a:gd name="T107" fmla="*/ 2147483647 h 1466"/>
                <a:gd name="T108" fmla="*/ 2147483647 w 2546"/>
                <a:gd name="T109" fmla="*/ 2147483647 h 1466"/>
                <a:gd name="T110" fmla="*/ 2147483647 w 2546"/>
                <a:gd name="T111" fmla="*/ 2147483647 h 146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6">
                  <a:moveTo>
                    <a:pt x="0" y="1466"/>
                  </a:moveTo>
                  <a:lnTo>
                    <a:pt x="5" y="1466"/>
                  </a:lnTo>
                  <a:lnTo>
                    <a:pt x="10" y="1466"/>
                  </a:lnTo>
                  <a:lnTo>
                    <a:pt x="15" y="1466"/>
                  </a:lnTo>
                  <a:lnTo>
                    <a:pt x="20" y="1466"/>
                  </a:lnTo>
                  <a:lnTo>
                    <a:pt x="24" y="1466"/>
                  </a:lnTo>
                  <a:lnTo>
                    <a:pt x="30" y="1466"/>
                  </a:lnTo>
                  <a:lnTo>
                    <a:pt x="35" y="1466"/>
                  </a:lnTo>
                  <a:lnTo>
                    <a:pt x="40" y="1466"/>
                  </a:lnTo>
                  <a:lnTo>
                    <a:pt x="45" y="1466"/>
                  </a:lnTo>
                  <a:lnTo>
                    <a:pt x="49" y="1466"/>
                  </a:lnTo>
                  <a:lnTo>
                    <a:pt x="55" y="1466"/>
                  </a:lnTo>
                  <a:lnTo>
                    <a:pt x="60" y="1466"/>
                  </a:lnTo>
                  <a:lnTo>
                    <a:pt x="65" y="1466"/>
                  </a:lnTo>
                  <a:lnTo>
                    <a:pt x="70" y="1466"/>
                  </a:lnTo>
                  <a:lnTo>
                    <a:pt x="74" y="1466"/>
                  </a:lnTo>
                  <a:lnTo>
                    <a:pt x="79" y="1466"/>
                  </a:lnTo>
                  <a:lnTo>
                    <a:pt x="85" y="1466"/>
                  </a:lnTo>
                  <a:lnTo>
                    <a:pt x="90" y="1466"/>
                  </a:lnTo>
                  <a:lnTo>
                    <a:pt x="94" y="1466"/>
                  </a:lnTo>
                  <a:lnTo>
                    <a:pt x="99" y="1466"/>
                  </a:lnTo>
                  <a:lnTo>
                    <a:pt x="104" y="1466"/>
                  </a:lnTo>
                  <a:lnTo>
                    <a:pt x="110" y="1466"/>
                  </a:lnTo>
                  <a:lnTo>
                    <a:pt x="115" y="1466"/>
                  </a:lnTo>
                  <a:lnTo>
                    <a:pt x="119" y="1466"/>
                  </a:lnTo>
                  <a:lnTo>
                    <a:pt x="124" y="1466"/>
                  </a:lnTo>
                  <a:lnTo>
                    <a:pt x="129" y="1466"/>
                  </a:lnTo>
                  <a:lnTo>
                    <a:pt x="135" y="1466"/>
                  </a:lnTo>
                  <a:lnTo>
                    <a:pt x="140" y="1466"/>
                  </a:lnTo>
                  <a:lnTo>
                    <a:pt x="144" y="1466"/>
                  </a:lnTo>
                  <a:lnTo>
                    <a:pt x="149" y="1466"/>
                  </a:lnTo>
                  <a:lnTo>
                    <a:pt x="154" y="1466"/>
                  </a:lnTo>
                  <a:lnTo>
                    <a:pt x="159" y="1466"/>
                  </a:lnTo>
                  <a:lnTo>
                    <a:pt x="164" y="1466"/>
                  </a:lnTo>
                  <a:lnTo>
                    <a:pt x="169" y="1466"/>
                  </a:lnTo>
                  <a:lnTo>
                    <a:pt x="174" y="1466"/>
                  </a:lnTo>
                  <a:lnTo>
                    <a:pt x="179" y="1466"/>
                  </a:lnTo>
                  <a:lnTo>
                    <a:pt x="184" y="1466"/>
                  </a:lnTo>
                  <a:lnTo>
                    <a:pt x="189" y="1466"/>
                  </a:lnTo>
                  <a:lnTo>
                    <a:pt x="194" y="1466"/>
                  </a:lnTo>
                  <a:lnTo>
                    <a:pt x="199" y="1466"/>
                  </a:lnTo>
                  <a:lnTo>
                    <a:pt x="204" y="1466"/>
                  </a:lnTo>
                  <a:lnTo>
                    <a:pt x="209" y="1466"/>
                  </a:lnTo>
                  <a:lnTo>
                    <a:pt x="214" y="1466"/>
                  </a:lnTo>
                  <a:lnTo>
                    <a:pt x="219" y="1466"/>
                  </a:lnTo>
                  <a:lnTo>
                    <a:pt x="224" y="1466"/>
                  </a:lnTo>
                  <a:lnTo>
                    <a:pt x="229" y="1466"/>
                  </a:lnTo>
                  <a:lnTo>
                    <a:pt x="234" y="1466"/>
                  </a:lnTo>
                  <a:lnTo>
                    <a:pt x="239" y="1466"/>
                  </a:lnTo>
                  <a:lnTo>
                    <a:pt x="244" y="1466"/>
                  </a:lnTo>
                  <a:lnTo>
                    <a:pt x="249" y="1466"/>
                  </a:lnTo>
                  <a:lnTo>
                    <a:pt x="254" y="1466"/>
                  </a:lnTo>
                  <a:lnTo>
                    <a:pt x="259" y="1466"/>
                  </a:lnTo>
                  <a:lnTo>
                    <a:pt x="264" y="1466"/>
                  </a:lnTo>
                  <a:lnTo>
                    <a:pt x="269" y="1466"/>
                  </a:lnTo>
                  <a:lnTo>
                    <a:pt x="274" y="1466"/>
                  </a:lnTo>
                  <a:lnTo>
                    <a:pt x="279" y="1466"/>
                  </a:lnTo>
                  <a:lnTo>
                    <a:pt x="284" y="1466"/>
                  </a:lnTo>
                  <a:lnTo>
                    <a:pt x="289" y="1466"/>
                  </a:lnTo>
                  <a:lnTo>
                    <a:pt x="294" y="1466"/>
                  </a:lnTo>
                  <a:lnTo>
                    <a:pt x="299" y="1466"/>
                  </a:lnTo>
                  <a:lnTo>
                    <a:pt x="303" y="1466"/>
                  </a:lnTo>
                  <a:lnTo>
                    <a:pt x="309" y="1466"/>
                  </a:lnTo>
                  <a:lnTo>
                    <a:pt x="314" y="1466"/>
                  </a:lnTo>
                  <a:lnTo>
                    <a:pt x="319" y="1466"/>
                  </a:lnTo>
                  <a:lnTo>
                    <a:pt x="324" y="1466"/>
                  </a:lnTo>
                  <a:lnTo>
                    <a:pt x="328" y="1466"/>
                  </a:lnTo>
                  <a:lnTo>
                    <a:pt x="334" y="1466"/>
                  </a:lnTo>
                  <a:lnTo>
                    <a:pt x="339" y="1466"/>
                  </a:lnTo>
                  <a:lnTo>
                    <a:pt x="344" y="1466"/>
                  </a:lnTo>
                  <a:lnTo>
                    <a:pt x="349" y="1466"/>
                  </a:lnTo>
                  <a:lnTo>
                    <a:pt x="353" y="1466"/>
                  </a:lnTo>
                  <a:lnTo>
                    <a:pt x="359" y="1466"/>
                  </a:lnTo>
                  <a:lnTo>
                    <a:pt x="364" y="1466"/>
                  </a:lnTo>
                  <a:lnTo>
                    <a:pt x="369" y="1466"/>
                  </a:lnTo>
                  <a:lnTo>
                    <a:pt x="373" y="1466"/>
                  </a:lnTo>
                  <a:lnTo>
                    <a:pt x="378" y="1466"/>
                  </a:lnTo>
                  <a:lnTo>
                    <a:pt x="383" y="1466"/>
                  </a:lnTo>
                  <a:lnTo>
                    <a:pt x="389" y="1466"/>
                  </a:lnTo>
                  <a:lnTo>
                    <a:pt x="394" y="1466"/>
                  </a:lnTo>
                  <a:lnTo>
                    <a:pt x="398" y="1466"/>
                  </a:lnTo>
                  <a:lnTo>
                    <a:pt x="403" y="1466"/>
                  </a:lnTo>
                  <a:lnTo>
                    <a:pt x="408" y="1466"/>
                  </a:lnTo>
                  <a:lnTo>
                    <a:pt x="414" y="1466"/>
                  </a:lnTo>
                  <a:lnTo>
                    <a:pt x="419" y="1466"/>
                  </a:lnTo>
                  <a:lnTo>
                    <a:pt x="423" y="1466"/>
                  </a:lnTo>
                  <a:lnTo>
                    <a:pt x="428" y="1466"/>
                  </a:lnTo>
                  <a:lnTo>
                    <a:pt x="433" y="1466"/>
                  </a:lnTo>
                  <a:lnTo>
                    <a:pt x="439" y="1466"/>
                  </a:lnTo>
                  <a:lnTo>
                    <a:pt x="443" y="1466"/>
                  </a:lnTo>
                  <a:lnTo>
                    <a:pt x="448" y="1466"/>
                  </a:lnTo>
                  <a:lnTo>
                    <a:pt x="453" y="1466"/>
                  </a:lnTo>
                  <a:lnTo>
                    <a:pt x="458" y="1466"/>
                  </a:lnTo>
                  <a:lnTo>
                    <a:pt x="463" y="1466"/>
                  </a:lnTo>
                  <a:lnTo>
                    <a:pt x="468" y="1466"/>
                  </a:lnTo>
                  <a:lnTo>
                    <a:pt x="473" y="1466"/>
                  </a:lnTo>
                  <a:lnTo>
                    <a:pt x="478" y="1466"/>
                  </a:lnTo>
                  <a:lnTo>
                    <a:pt x="483" y="1466"/>
                  </a:lnTo>
                  <a:lnTo>
                    <a:pt x="488" y="1466"/>
                  </a:lnTo>
                  <a:lnTo>
                    <a:pt x="493" y="1466"/>
                  </a:lnTo>
                  <a:lnTo>
                    <a:pt x="498" y="1466"/>
                  </a:lnTo>
                  <a:lnTo>
                    <a:pt x="503" y="1466"/>
                  </a:lnTo>
                  <a:lnTo>
                    <a:pt x="508" y="1466"/>
                  </a:lnTo>
                  <a:lnTo>
                    <a:pt x="513" y="1466"/>
                  </a:lnTo>
                  <a:lnTo>
                    <a:pt x="518" y="1466"/>
                  </a:lnTo>
                  <a:lnTo>
                    <a:pt x="523" y="1466"/>
                  </a:lnTo>
                  <a:lnTo>
                    <a:pt x="528" y="1466"/>
                  </a:lnTo>
                  <a:lnTo>
                    <a:pt x="533" y="1466"/>
                  </a:lnTo>
                  <a:lnTo>
                    <a:pt x="538" y="1466"/>
                  </a:lnTo>
                  <a:lnTo>
                    <a:pt x="543" y="1466"/>
                  </a:lnTo>
                  <a:lnTo>
                    <a:pt x="548" y="1466"/>
                  </a:lnTo>
                  <a:lnTo>
                    <a:pt x="553" y="1466"/>
                  </a:lnTo>
                  <a:lnTo>
                    <a:pt x="558" y="1466"/>
                  </a:lnTo>
                  <a:lnTo>
                    <a:pt x="563" y="1466"/>
                  </a:lnTo>
                  <a:lnTo>
                    <a:pt x="568" y="1466"/>
                  </a:lnTo>
                  <a:lnTo>
                    <a:pt x="573" y="1466"/>
                  </a:lnTo>
                  <a:lnTo>
                    <a:pt x="578" y="1466"/>
                  </a:lnTo>
                  <a:lnTo>
                    <a:pt x="583" y="1466"/>
                  </a:lnTo>
                  <a:lnTo>
                    <a:pt x="588" y="1466"/>
                  </a:lnTo>
                  <a:lnTo>
                    <a:pt x="593" y="1466"/>
                  </a:lnTo>
                  <a:lnTo>
                    <a:pt x="598" y="1466"/>
                  </a:lnTo>
                  <a:lnTo>
                    <a:pt x="603" y="1466"/>
                  </a:lnTo>
                  <a:lnTo>
                    <a:pt x="607" y="1466"/>
                  </a:lnTo>
                  <a:lnTo>
                    <a:pt x="613" y="1466"/>
                  </a:lnTo>
                  <a:lnTo>
                    <a:pt x="618" y="1466"/>
                  </a:lnTo>
                  <a:lnTo>
                    <a:pt x="623" y="1466"/>
                  </a:lnTo>
                  <a:lnTo>
                    <a:pt x="628" y="1466"/>
                  </a:lnTo>
                  <a:lnTo>
                    <a:pt x="632" y="1466"/>
                  </a:lnTo>
                  <a:lnTo>
                    <a:pt x="638" y="1465"/>
                  </a:lnTo>
                  <a:lnTo>
                    <a:pt x="643" y="1465"/>
                  </a:lnTo>
                  <a:lnTo>
                    <a:pt x="648" y="1465"/>
                  </a:lnTo>
                  <a:lnTo>
                    <a:pt x="652" y="1465"/>
                  </a:lnTo>
                  <a:lnTo>
                    <a:pt x="657" y="1465"/>
                  </a:lnTo>
                  <a:lnTo>
                    <a:pt x="663" y="1464"/>
                  </a:lnTo>
                  <a:lnTo>
                    <a:pt x="668" y="1464"/>
                  </a:lnTo>
                  <a:lnTo>
                    <a:pt x="673" y="1464"/>
                  </a:lnTo>
                  <a:lnTo>
                    <a:pt x="677" y="1463"/>
                  </a:lnTo>
                  <a:lnTo>
                    <a:pt x="682" y="1463"/>
                  </a:lnTo>
                  <a:lnTo>
                    <a:pt x="687" y="1463"/>
                  </a:lnTo>
                  <a:lnTo>
                    <a:pt x="693" y="1462"/>
                  </a:lnTo>
                  <a:lnTo>
                    <a:pt x="698" y="1462"/>
                  </a:lnTo>
                  <a:lnTo>
                    <a:pt x="702" y="1461"/>
                  </a:lnTo>
                  <a:lnTo>
                    <a:pt x="707" y="1460"/>
                  </a:lnTo>
                  <a:lnTo>
                    <a:pt x="712" y="1459"/>
                  </a:lnTo>
                  <a:lnTo>
                    <a:pt x="718" y="1459"/>
                  </a:lnTo>
                  <a:lnTo>
                    <a:pt x="722" y="1457"/>
                  </a:lnTo>
                  <a:lnTo>
                    <a:pt x="727" y="1456"/>
                  </a:lnTo>
                  <a:lnTo>
                    <a:pt x="732" y="1454"/>
                  </a:lnTo>
                  <a:lnTo>
                    <a:pt x="737" y="1453"/>
                  </a:lnTo>
                  <a:lnTo>
                    <a:pt x="743" y="1450"/>
                  </a:lnTo>
                  <a:lnTo>
                    <a:pt x="747" y="1448"/>
                  </a:lnTo>
                  <a:lnTo>
                    <a:pt x="752" y="1445"/>
                  </a:lnTo>
                  <a:lnTo>
                    <a:pt x="757" y="1443"/>
                  </a:lnTo>
                  <a:lnTo>
                    <a:pt x="762" y="1439"/>
                  </a:lnTo>
                  <a:lnTo>
                    <a:pt x="767" y="1435"/>
                  </a:lnTo>
                  <a:lnTo>
                    <a:pt x="772" y="1431"/>
                  </a:lnTo>
                  <a:lnTo>
                    <a:pt x="777" y="1427"/>
                  </a:lnTo>
                  <a:lnTo>
                    <a:pt x="782" y="1421"/>
                  </a:lnTo>
                  <a:lnTo>
                    <a:pt x="787" y="1416"/>
                  </a:lnTo>
                  <a:lnTo>
                    <a:pt x="792" y="1410"/>
                  </a:lnTo>
                  <a:lnTo>
                    <a:pt x="797" y="1403"/>
                  </a:lnTo>
                  <a:lnTo>
                    <a:pt x="802" y="1396"/>
                  </a:lnTo>
                  <a:lnTo>
                    <a:pt x="807" y="1388"/>
                  </a:lnTo>
                  <a:lnTo>
                    <a:pt x="812" y="1379"/>
                  </a:lnTo>
                  <a:lnTo>
                    <a:pt x="817" y="1370"/>
                  </a:lnTo>
                  <a:lnTo>
                    <a:pt x="822" y="1360"/>
                  </a:lnTo>
                  <a:lnTo>
                    <a:pt x="827" y="1349"/>
                  </a:lnTo>
                  <a:lnTo>
                    <a:pt x="832" y="1337"/>
                  </a:lnTo>
                  <a:lnTo>
                    <a:pt x="837" y="1325"/>
                  </a:lnTo>
                  <a:lnTo>
                    <a:pt x="842" y="1312"/>
                  </a:lnTo>
                  <a:lnTo>
                    <a:pt x="847" y="1298"/>
                  </a:lnTo>
                  <a:lnTo>
                    <a:pt x="852" y="1284"/>
                  </a:lnTo>
                  <a:lnTo>
                    <a:pt x="857" y="1268"/>
                  </a:lnTo>
                  <a:lnTo>
                    <a:pt x="862" y="1253"/>
                  </a:lnTo>
                  <a:lnTo>
                    <a:pt x="867" y="1238"/>
                  </a:lnTo>
                  <a:lnTo>
                    <a:pt x="872" y="1221"/>
                  </a:lnTo>
                  <a:lnTo>
                    <a:pt x="877" y="1204"/>
                  </a:lnTo>
                  <a:lnTo>
                    <a:pt x="882" y="1186"/>
                  </a:lnTo>
                  <a:lnTo>
                    <a:pt x="887" y="1167"/>
                  </a:lnTo>
                  <a:lnTo>
                    <a:pt x="892" y="1148"/>
                  </a:lnTo>
                  <a:lnTo>
                    <a:pt x="897" y="1127"/>
                  </a:lnTo>
                  <a:lnTo>
                    <a:pt x="902" y="1106"/>
                  </a:lnTo>
                  <a:lnTo>
                    <a:pt x="907" y="1085"/>
                  </a:lnTo>
                  <a:lnTo>
                    <a:pt x="912" y="1062"/>
                  </a:lnTo>
                  <a:lnTo>
                    <a:pt x="917" y="1039"/>
                  </a:lnTo>
                  <a:lnTo>
                    <a:pt x="922" y="1016"/>
                  </a:lnTo>
                  <a:lnTo>
                    <a:pt x="927" y="991"/>
                  </a:lnTo>
                  <a:lnTo>
                    <a:pt x="932" y="966"/>
                  </a:lnTo>
                  <a:lnTo>
                    <a:pt x="936" y="941"/>
                  </a:lnTo>
                  <a:lnTo>
                    <a:pt x="942" y="914"/>
                  </a:lnTo>
                  <a:lnTo>
                    <a:pt x="947" y="887"/>
                  </a:lnTo>
                  <a:lnTo>
                    <a:pt x="952" y="861"/>
                  </a:lnTo>
                  <a:lnTo>
                    <a:pt x="956" y="833"/>
                  </a:lnTo>
                  <a:lnTo>
                    <a:pt x="961" y="806"/>
                  </a:lnTo>
                  <a:lnTo>
                    <a:pt x="967" y="777"/>
                  </a:lnTo>
                  <a:lnTo>
                    <a:pt x="972" y="749"/>
                  </a:lnTo>
                  <a:lnTo>
                    <a:pt x="977" y="720"/>
                  </a:lnTo>
                  <a:lnTo>
                    <a:pt x="981" y="691"/>
                  </a:lnTo>
                  <a:lnTo>
                    <a:pt x="986" y="663"/>
                  </a:lnTo>
                  <a:lnTo>
                    <a:pt x="992" y="634"/>
                  </a:lnTo>
                  <a:lnTo>
                    <a:pt x="997" y="605"/>
                  </a:lnTo>
                  <a:lnTo>
                    <a:pt x="1002" y="576"/>
                  </a:lnTo>
                  <a:lnTo>
                    <a:pt x="1006" y="547"/>
                  </a:lnTo>
                  <a:lnTo>
                    <a:pt x="1011" y="519"/>
                  </a:lnTo>
                  <a:lnTo>
                    <a:pt x="1016" y="491"/>
                  </a:lnTo>
                  <a:lnTo>
                    <a:pt x="1022" y="461"/>
                  </a:lnTo>
                  <a:lnTo>
                    <a:pt x="1026" y="430"/>
                  </a:lnTo>
                  <a:lnTo>
                    <a:pt x="1031" y="399"/>
                  </a:lnTo>
                  <a:lnTo>
                    <a:pt x="1036" y="367"/>
                  </a:lnTo>
                  <a:lnTo>
                    <a:pt x="1041" y="337"/>
                  </a:lnTo>
                  <a:lnTo>
                    <a:pt x="1047" y="307"/>
                  </a:lnTo>
                  <a:lnTo>
                    <a:pt x="1051" y="280"/>
                  </a:lnTo>
                  <a:lnTo>
                    <a:pt x="1056" y="253"/>
                  </a:lnTo>
                  <a:lnTo>
                    <a:pt x="1061" y="227"/>
                  </a:lnTo>
                  <a:lnTo>
                    <a:pt x="1066" y="203"/>
                  </a:lnTo>
                  <a:lnTo>
                    <a:pt x="1072" y="180"/>
                  </a:lnTo>
                  <a:lnTo>
                    <a:pt x="1076" y="158"/>
                  </a:lnTo>
                  <a:lnTo>
                    <a:pt x="1081" y="137"/>
                  </a:lnTo>
                  <a:lnTo>
                    <a:pt x="1086" y="118"/>
                  </a:lnTo>
                  <a:lnTo>
                    <a:pt x="1091" y="100"/>
                  </a:lnTo>
                  <a:lnTo>
                    <a:pt x="1096" y="84"/>
                  </a:lnTo>
                  <a:lnTo>
                    <a:pt x="1101" y="68"/>
                  </a:lnTo>
                  <a:lnTo>
                    <a:pt x="1106" y="55"/>
                  </a:lnTo>
                  <a:lnTo>
                    <a:pt x="1111" y="42"/>
                  </a:lnTo>
                  <a:lnTo>
                    <a:pt x="1116" y="32"/>
                  </a:lnTo>
                  <a:lnTo>
                    <a:pt x="1121" y="23"/>
                  </a:lnTo>
                  <a:lnTo>
                    <a:pt x="1126" y="16"/>
                  </a:lnTo>
                  <a:lnTo>
                    <a:pt x="1131" y="10"/>
                  </a:lnTo>
                  <a:lnTo>
                    <a:pt x="1136" y="5"/>
                  </a:lnTo>
                  <a:lnTo>
                    <a:pt x="1141" y="2"/>
                  </a:lnTo>
                  <a:lnTo>
                    <a:pt x="1146" y="0"/>
                  </a:lnTo>
                  <a:lnTo>
                    <a:pt x="1151" y="0"/>
                  </a:lnTo>
                  <a:lnTo>
                    <a:pt x="1156" y="2"/>
                  </a:lnTo>
                  <a:lnTo>
                    <a:pt x="1161" y="5"/>
                  </a:lnTo>
                  <a:lnTo>
                    <a:pt x="1166" y="9"/>
                  </a:lnTo>
                  <a:lnTo>
                    <a:pt x="1171" y="14"/>
                  </a:lnTo>
                  <a:lnTo>
                    <a:pt x="1176" y="21"/>
                  </a:lnTo>
                  <a:lnTo>
                    <a:pt x="1181" y="29"/>
                  </a:lnTo>
                  <a:lnTo>
                    <a:pt x="1186" y="39"/>
                  </a:lnTo>
                  <a:lnTo>
                    <a:pt x="1191" y="49"/>
                  </a:lnTo>
                  <a:lnTo>
                    <a:pt x="1196" y="62"/>
                  </a:lnTo>
                  <a:lnTo>
                    <a:pt x="1201" y="74"/>
                  </a:lnTo>
                  <a:lnTo>
                    <a:pt x="1206" y="88"/>
                  </a:lnTo>
                  <a:lnTo>
                    <a:pt x="1211" y="103"/>
                  </a:lnTo>
                  <a:lnTo>
                    <a:pt x="1216" y="119"/>
                  </a:lnTo>
                  <a:lnTo>
                    <a:pt x="1221" y="135"/>
                  </a:lnTo>
                  <a:lnTo>
                    <a:pt x="1226" y="152"/>
                  </a:lnTo>
                  <a:lnTo>
                    <a:pt x="1231" y="171"/>
                  </a:lnTo>
                  <a:lnTo>
                    <a:pt x="1235" y="189"/>
                  </a:lnTo>
                  <a:lnTo>
                    <a:pt x="1240" y="209"/>
                  </a:lnTo>
                  <a:lnTo>
                    <a:pt x="1246" y="229"/>
                  </a:lnTo>
                  <a:lnTo>
                    <a:pt x="1251" y="249"/>
                  </a:lnTo>
                  <a:lnTo>
                    <a:pt x="1256" y="269"/>
                  </a:lnTo>
                  <a:lnTo>
                    <a:pt x="1260" y="288"/>
                  </a:lnTo>
                  <a:lnTo>
                    <a:pt x="1265" y="308"/>
                  </a:lnTo>
                  <a:lnTo>
                    <a:pt x="1271" y="328"/>
                  </a:lnTo>
                  <a:lnTo>
                    <a:pt x="1276" y="348"/>
                  </a:lnTo>
                  <a:lnTo>
                    <a:pt x="1281" y="369"/>
                  </a:lnTo>
                  <a:lnTo>
                    <a:pt x="1285" y="389"/>
                  </a:lnTo>
                  <a:lnTo>
                    <a:pt x="1290" y="410"/>
                  </a:lnTo>
                  <a:lnTo>
                    <a:pt x="1296" y="430"/>
                  </a:lnTo>
                  <a:lnTo>
                    <a:pt x="1301" y="451"/>
                  </a:lnTo>
                  <a:lnTo>
                    <a:pt x="1305" y="472"/>
                  </a:lnTo>
                  <a:lnTo>
                    <a:pt x="1310" y="493"/>
                  </a:lnTo>
                  <a:lnTo>
                    <a:pt x="1315" y="514"/>
                  </a:lnTo>
                  <a:lnTo>
                    <a:pt x="1320" y="535"/>
                  </a:lnTo>
                  <a:lnTo>
                    <a:pt x="1326" y="556"/>
                  </a:lnTo>
                  <a:lnTo>
                    <a:pt x="1330" y="577"/>
                  </a:lnTo>
                  <a:lnTo>
                    <a:pt x="1335" y="599"/>
                  </a:lnTo>
                  <a:lnTo>
                    <a:pt x="1340" y="619"/>
                  </a:lnTo>
                  <a:lnTo>
                    <a:pt x="1345" y="640"/>
                  </a:lnTo>
                  <a:lnTo>
                    <a:pt x="1351" y="660"/>
                  </a:lnTo>
                  <a:lnTo>
                    <a:pt x="1355" y="680"/>
                  </a:lnTo>
                  <a:lnTo>
                    <a:pt x="1360" y="700"/>
                  </a:lnTo>
                  <a:lnTo>
                    <a:pt x="1365" y="720"/>
                  </a:lnTo>
                  <a:lnTo>
                    <a:pt x="1370" y="740"/>
                  </a:lnTo>
                  <a:lnTo>
                    <a:pt x="1375" y="759"/>
                  </a:lnTo>
                  <a:lnTo>
                    <a:pt x="1380" y="778"/>
                  </a:lnTo>
                  <a:lnTo>
                    <a:pt x="1385" y="796"/>
                  </a:lnTo>
                  <a:lnTo>
                    <a:pt x="1390" y="815"/>
                  </a:lnTo>
                  <a:lnTo>
                    <a:pt x="1395" y="833"/>
                  </a:lnTo>
                  <a:lnTo>
                    <a:pt x="1400" y="851"/>
                  </a:lnTo>
                  <a:lnTo>
                    <a:pt x="1405" y="868"/>
                  </a:lnTo>
                  <a:lnTo>
                    <a:pt x="1410" y="886"/>
                  </a:lnTo>
                  <a:lnTo>
                    <a:pt x="1415" y="903"/>
                  </a:lnTo>
                  <a:lnTo>
                    <a:pt x="1420" y="920"/>
                  </a:lnTo>
                  <a:lnTo>
                    <a:pt x="1425" y="938"/>
                  </a:lnTo>
                  <a:lnTo>
                    <a:pt x="1430" y="956"/>
                  </a:lnTo>
                  <a:lnTo>
                    <a:pt x="1435" y="974"/>
                  </a:lnTo>
                  <a:lnTo>
                    <a:pt x="1440" y="993"/>
                  </a:lnTo>
                  <a:lnTo>
                    <a:pt x="1445" y="1009"/>
                  </a:lnTo>
                  <a:lnTo>
                    <a:pt x="1450" y="1026"/>
                  </a:lnTo>
                  <a:lnTo>
                    <a:pt x="1455" y="1042"/>
                  </a:lnTo>
                  <a:lnTo>
                    <a:pt x="1460" y="1057"/>
                  </a:lnTo>
                  <a:lnTo>
                    <a:pt x="1465" y="1071"/>
                  </a:lnTo>
                  <a:lnTo>
                    <a:pt x="1470" y="1085"/>
                  </a:lnTo>
                  <a:lnTo>
                    <a:pt x="1475" y="1099"/>
                  </a:lnTo>
                  <a:lnTo>
                    <a:pt x="1480" y="1112"/>
                  </a:lnTo>
                  <a:lnTo>
                    <a:pt x="1485" y="1125"/>
                  </a:lnTo>
                  <a:lnTo>
                    <a:pt x="1490" y="1137"/>
                  </a:lnTo>
                  <a:lnTo>
                    <a:pt x="1495" y="1149"/>
                  </a:lnTo>
                  <a:lnTo>
                    <a:pt x="1500" y="1161"/>
                  </a:lnTo>
                  <a:lnTo>
                    <a:pt x="1505" y="1171"/>
                  </a:lnTo>
                  <a:lnTo>
                    <a:pt x="1510" y="1182"/>
                  </a:lnTo>
                  <a:lnTo>
                    <a:pt x="1514" y="1193"/>
                  </a:lnTo>
                  <a:lnTo>
                    <a:pt x="1520" y="1203"/>
                  </a:lnTo>
                  <a:lnTo>
                    <a:pt x="1525" y="1212"/>
                  </a:lnTo>
                  <a:lnTo>
                    <a:pt x="1530" y="1221"/>
                  </a:lnTo>
                  <a:lnTo>
                    <a:pt x="1535" y="1230"/>
                  </a:lnTo>
                  <a:lnTo>
                    <a:pt x="1539" y="1239"/>
                  </a:lnTo>
                  <a:lnTo>
                    <a:pt x="1544" y="1247"/>
                  </a:lnTo>
                  <a:lnTo>
                    <a:pt x="1550" y="1255"/>
                  </a:lnTo>
                  <a:lnTo>
                    <a:pt x="1555" y="1263"/>
                  </a:lnTo>
                  <a:lnTo>
                    <a:pt x="1560" y="1271"/>
                  </a:lnTo>
                  <a:lnTo>
                    <a:pt x="1564" y="1278"/>
                  </a:lnTo>
                  <a:lnTo>
                    <a:pt x="1569" y="1284"/>
                  </a:lnTo>
                  <a:lnTo>
                    <a:pt x="1575" y="1291"/>
                  </a:lnTo>
                  <a:lnTo>
                    <a:pt x="1580" y="1297"/>
                  </a:lnTo>
                  <a:lnTo>
                    <a:pt x="1584" y="1304"/>
                  </a:lnTo>
                  <a:lnTo>
                    <a:pt x="1589" y="1309"/>
                  </a:lnTo>
                  <a:lnTo>
                    <a:pt x="1594" y="1315"/>
                  </a:lnTo>
                  <a:lnTo>
                    <a:pt x="1600" y="1320"/>
                  </a:lnTo>
                  <a:lnTo>
                    <a:pt x="1605" y="1325"/>
                  </a:lnTo>
                  <a:lnTo>
                    <a:pt x="1609" y="1330"/>
                  </a:lnTo>
                  <a:lnTo>
                    <a:pt x="1614" y="1335"/>
                  </a:lnTo>
                  <a:lnTo>
                    <a:pt x="1619" y="1339"/>
                  </a:lnTo>
                  <a:lnTo>
                    <a:pt x="1624" y="1344"/>
                  </a:lnTo>
                  <a:lnTo>
                    <a:pt x="1630" y="1348"/>
                  </a:lnTo>
                  <a:lnTo>
                    <a:pt x="1634" y="1352"/>
                  </a:lnTo>
                  <a:lnTo>
                    <a:pt x="1639" y="1356"/>
                  </a:lnTo>
                  <a:lnTo>
                    <a:pt x="1644" y="1359"/>
                  </a:lnTo>
                  <a:lnTo>
                    <a:pt x="1649" y="1362"/>
                  </a:lnTo>
                  <a:lnTo>
                    <a:pt x="1654" y="1366"/>
                  </a:lnTo>
                  <a:lnTo>
                    <a:pt x="1659" y="1369"/>
                  </a:lnTo>
                  <a:lnTo>
                    <a:pt x="1664" y="1372"/>
                  </a:lnTo>
                  <a:lnTo>
                    <a:pt x="1669" y="1375"/>
                  </a:lnTo>
                  <a:lnTo>
                    <a:pt x="1674" y="1377"/>
                  </a:lnTo>
                  <a:lnTo>
                    <a:pt x="1679" y="1380"/>
                  </a:lnTo>
                  <a:lnTo>
                    <a:pt x="1684" y="1382"/>
                  </a:lnTo>
                  <a:lnTo>
                    <a:pt x="1689" y="1385"/>
                  </a:lnTo>
                  <a:lnTo>
                    <a:pt x="1694" y="1387"/>
                  </a:lnTo>
                  <a:lnTo>
                    <a:pt x="1699" y="1389"/>
                  </a:lnTo>
                  <a:lnTo>
                    <a:pt x="1704" y="1391"/>
                  </a:lnTo>
                  <a:lnTo>
                    <a:pt x="1709" y="1393"/>
                  </a:lnTo>
                  <a:lnTo>
                    <a:pt x="1714" y="1395"/>
                  </a:lnTo>
                  <a:lnTo>
                    <a:pt x="1719" y="1398"/>
                  </a:lnTo>
                  <a:lnTo>
                    <a:pt x="1724" y="1399"/>
                  </a:lnTo>
                  <a:lnTo>
                    <a:pt x="1729" y="1401"/>
                  </a:lnTo>
                  <a:lnTo>
                    <a:pt x="1734" y="1403"/>
                  </a:lnTo>
                  <a:lnTo>
                    <a:pt x="1739" y="1404"/>
                  </a:lnTo>
                  <a:lnTo>
                    <a:pt x="1744" y="1406"/>
                  </a:lnTo>
                  <a:lnTo>
                    <a:pt x="1749" y="1407"/>
                  </a:lnTo>
                  <a:lnTo>
                    <a:pt x="1754" y="1409"/>
                  </a:lnTo>
                  <a:lnTo>
                    <a:pt x="1759" y="1410"/>
                  </a:lnTo>
                  <a:lnTo>
                    <a:pt x="1764" y="1411"/>
                  </a:lnTo>
                  <a:lnTo>
                    <a:pt x="1769" y="1413"/>
                  </a:lnTo>
                  <a:lnTo>
                    <a:pt x="1774" y="1414"/>
                  </a:lnTo>
                  <a:lnTo>
                    <a:pt x="1779" y="1415"/>
                  </a:lnTo>
                  <a:lnTo>
                    <a:pt x="1784" y="1417"/>
                  </a:lnTo>
                  <a:lnTo>
                    <a:pt x="1789" y="1417"/>
                  </a:lnTo>
                  <a:lnTo>
                    <a:pt x="1794" y="1419"/>
                  </a:lnTo>
                  <a:lnTo>
                    <a:pt x="1799" y="1420"/>
                  </a:lnTo>
                  <a:lnTo>
                    <a:pt x="1804" y="1421"/>
                  </a:lnTo>
                  <a:lnTo>
                    <a:pt x="1809" y="1422"/>
                  </a:lnTo>
                  <a:lnTo>
                    <a:pt x="1814" y="1423"/>
                  </a:lnTo>
                  <a:lnTo>
                    <a:pt x="1818" y="1423"/>
                  </a:lnTo>
                  <a:lnTo>
                    <a:pt x="1824" y="1425"/>
                  </a:lnTo>
                  <a:lnTo>
                    <a:pt x="1829" y="1426"/>
                  </a:lnTo>
                  <a:lnTo>
                    <a:pt x="1834" y="1427"/>
                  </a:lnTo>
                  <a:lnTo>
                    <a:pt x="1839" y="1428"/>
                  </a:lnTo>
                  <a:lnTo>
                    <a:pt x="1843" y="1428"/>
                  </a:lnTo>
                  <a:lnTo>
                    <a:pt x="1849" y="1429"/>
                  </a:lnTo>
                  <a:lnTo>
                    <a:pt x="1854" y="1430"/>
                  </a:lnTo>
                  <a:lnTo>
                    <a:pt x="1859" y="1431"/>
                  </a:lnTo>
                  <a:lnTo>
                    <a:pt x="1864" y="1432"/>
                  </a:lnTo>
                  <a:lnTo>
                    <a:pt x="1868" y="1432"/>
                  </a:lnTo>
                  <a:lnTo>
                    <a:pt x="1873" y="1433"/>
                  </a:lnTo>
                  <a:lnTo>
                    <a:pt x="1879" y="1433"/>
                  </a:lnTo>
                  <a:lnTo>
                    <a:pt x="1884" y="1434"/>
                  </a:lnTo>
                  <a:lnTo>
                    <a:pt x="1888" y="1435"/>
                  </a:lnTo>
                  <a:lnTo>
                    <a:pt x="1893" y="1435"/>
                  </a:lnTo>
                  <a:lnTo>
                    <a:pt x="1898" y="1436"/>
                  </a:lnTo>
                  <a:lnTo>
                    <a:pt x="1904" y="1436"/>
                  </a:lnTo>
                  <a:lnTo>
                    <a:pt x="1909" y="1436"/>
                  </a:lnTo>
                  <a:lnTo>
                    <a:pt x="1913" y="1437"/>
                  </a:lnTo>
                  <a:lnTo>
                    <a:pt x="1918" y="1438"/>
                  </a:lnTo>
                  <a:lnTo>
                    <a:pt x="1923" y="1438"/>
                  </a:lnTo>
                  <a:lnTo>
                    <a:pt x="1929" y="1439"/>
                  </a:lnTo>
                  <a:lnTo>
                    <a:pt x="1934" y="1440"/>
                  </a:lnTo>
                  <a:lnTo>
                    <a:pt x="1938" y="1440"/>
                  </a:lnTo>
                  <a:lnTo>
                    <a:pt x="1943" y="1440"/>
                  </a:lnTo>
                  <a:lnTo>
                    <a:pt x="1948" y="1440"/>
                  </a:lnTo>
                  <a:lnTo>
                    <a:pt x="1953" y="1440"/>
                  </a:lnTo>
                  <a:lnTo>
                    <a:pt x="1958" y="1441"/>
                  </a:lnTo>
                  <a:lnTo>
                    <a:pt x="1963" y="1441"/>
                  </a:lnTo>
                  <a:lnTo>
                    <a:pt x="1968" y="1442"/>
                  </a:lnTo>
                  <a:lnTo>
                    <a:pt x="1973" y="1443"/>
                  </a:lnTo>
                  <a:lnTo>
                    <a:pt x="1978" y="1443"/>
                  </a:lnTo>
                  <a:lnTo>
                    <a:pt x="1983" y="1443"/>
                  </a:lnTo>
                  <a:lnTo>
                    <a:pt x="1988" y="1443"/>
                  </a:lnTo>
                  <a:lnTo>
                    <a:pt x="1993" y="1443"/>
                  </a:lnTo>
                  <a:lnTo>
                    <a:pt x="1998" y="1443"/>
                  </a:lnTo>
                  <a:lnTo>
                    <a:pt x="2003" y="1444"/>
                  </a:lnTo>
                  <a:lnTo>
                    <a:pt x="2008" y="1444"/>
                  </a:lnTo>
                  <a:lnTo>
                    <a:pt x="2013" y="1445"/>
                  </a:lnTo>
                  <a:lnTo>
                    <a:pt x="2018" y="1445"/>
                  </a:lnTo>
                  <a:lnTo>
                    <a:pt x="2023" y="1445"/>
                  </a:lnTo>
                  <a:lnTo>
                    <a:pt x="2028" y="1446"/>
                  </a:lnTo>
                  <a:lnTo>
                    <a:pt x="2033" y="1446"/>
                  </a:lnTo>
                  <a:lnTo>
                    <a:pt x="2038" y="1446"/>
                  </a:lnTo>
                  <a:lnTo>
                    <a:pt x="2043" y="1446"/>
                  </a:lnTo>
                  <a:lnTo>
                    <a:pt x="2048" y="1446"/>
                  </a:lnTo>
                  <a:lnTo>
                    <a:pt x="2053" y="1447"/>
                  </a:lnTo>
                  <a:lnTo>
                    <a:pt x="2058" y="1447"/>
                  </a:lnTo>
                  <a:lnTo>
                    <a:pt x="2063" y="1447"/>
                  </a:lnTo>
                  <a:lnTo>
                    <a:pt x="2068" y="1447"/>
                  </a:lnTo>
                  <a:lnTo>
                    <a:pt x="2073" y="1448"/>
                  </a:lnTo>
                  <a:lnTo>
                    <a:pt x="2078" y="1448"/>
                  </a:lnTo>
                  <a:lnTo>
                    <a:pt x="2083" y="1448"/>
                  </a:lnTo>
                  <a:lnTo>
                    <a:pt x="2088" y="1448"/>
                  </a:lnTo>
                  <a:lnTo>
                    <a:pt x="2093" y="1449"/>
                  </a:lnTo>
                  <a:lnTo>
                    <a:pt x="2097" y="1449"/>
                  </a:lnTo>
                  <a:lnTo>
                    <a:pt x="2103" y="1449"/>
                  </a:lnTo>
                  <a:lnTo>
                    <a:pt x="2108" y="1449"/>
                  </a:lnTo>
                  <a:lnTo>
                    <a:pt x="2113" y="1449"/>
                  </a:lnTo>
                  <a:lnTo>
                    <a:pt x="2118" y="1449"/>
                  </a:lnTo>
                  <a:lnTo>
                    <a:pt x="2122" y="1449"/>
                  </a:lnTo>
                  <a:lnTo>
                    <a:pt x="2128" y="1449"/>
                  </a:lnTo>
                  <a:lnTo>
                    <a:pt x="2133" y="1449"/>
                  </a:lnTo>
                  <a:lnTo>
                    <a:pt x="2138" y="1449"/>
                  </a:lnTo>
                  <a:lnTo>
                    <a:pt x="2143" y="1450"/>
                  </a:lnTo>
                  <a:lnTo>
                    <a:pt x="2147" y="1450"/>
                  </a:lnTo>
                  <a:lnTo>
                    <a:pt x="2153" y="1450"/>
                  </a:lnTo>
                  <a:lnTo>
                    <a:pt x="2158" y="1451"/>
                  </a:lnTo>
                  <a:lnTo>
                    <a:pt x="2163" y="1451"/>
                  </a:lnTo>
                  <a:lnTo>
                    <a:pt x="2167" y="1451"/>
                  </a:lnTo>
                  <a:lnTo>
                    <a:pt x="2172" y="1451"/>
                  </a:lnTo>
                  <a:lnTo>
                    <a:pt x="2177" y="1451"/>
                  </a:lnTo>
                  <a:lnTo>
                    <a:pt x="2183" y="1451"/>
                  </a:lnTo>
                  <a:lnTo>
                    <a:pt x="2188" y="1451"/>
                  </a:lnTo>
                  <a:lnTo>
                    <a:pt x="2192" y="1452"/>
                  </a:lnTo>
                  <a:lnTo>
                    <a:pt x="2197" y="1452"/>
                  </a:lnTo>
                  <a:lnTo>
                    <a:pt x="2202" y="1452"/>
                  </a:lnTo>
                  <a:lnTo>
                    <a:pt x="2208" y="1452"/>
                  </a:lnTo>
                  <a:lnTo>
                    <a:pt x="2213" y="1452"/>
                  </a:lnTo>
                  <a:lnTo>
                    <a:pt x="2217" y="1453"/>
                  </a:lnTo>
                  <a:lnTo>
                    <a:pt x="2222" y="1453"/>
                  </a:lnTo>
                  <a:lnTo>
                    <a:pt x="2227" y="1453"/>
                  </a:lnTo>
                  <a:lnTo>
                    <a:pt x="2233" y="1453"/>
                  </a:lnTo>
                  <a:lnTo>
                    <a:pt x="2237" y="1453"/>
                  </a:lnTo>
                  <a:lnTo>
                    <a:pt x="2242" y="1453"/>
                  </a:lnTo>
                  <a:lnTo>
                    <a:pt x="2247" y="1453"/>
                  </a:lnTo>
                  <a:lnTo>
                    <a:pt x="2252" y="1453"/>
                  </a:lnTo>
                  <a:lnTo>
                    <a:pt x="2257" y="1453"/>
                  </a:lnTo>
                  <a:lnTo>
                    <a:pt x="2262" y="1453"/>
                  </a:lnTo>
                  <a:lnTo>
                    <a:pt x="2267" y="1453"/>
                  </a:lnTo>
                  <a:lnTo>
                    <a:pt x="2272" y="1454"/>
                  </a:lnTo>
                  <a:lnTo>
                    <a:pt x="2277" y="1453"/>
                  </a:lnTo>
                  <a:lnTo>
                    <a:pt x="2282" y="1454"/>
                  </a:lnTo>
                  <a:lnTo>
                    <a:pt x="2287" y="1454"/>
                  </a:lnTo>
                  <a:lnTo>
                    <a:pt x="2292" y="1454"/>
                  </a:lnTo>
                  <a:lnTo>
                    <a:pt x="2297" y="1454"/>
                  </a:lnTo>
                  <a:lnTo>
                    <a:pt x="2302" y="1454"/>
                  </a:lnTo>
                  <a:lnTo>
                    <a:pt x="2307" y="1454"/>
                  </a:lnTo>
                  <a:lnTo>
                    <a:pt x="2312" y="1454"/>
                  </a:lnTo>
                  <a:lnTo>
                    <a:pt x="2317" y="1455"/>
                  </a:lnTo>
                  <a:lnTo>
                    <a:pt x="2322" y="1455"/>
                  </a:lnTo>
                  <a:lnTo>
                    <a:pt x="2327" y="1455"/>
                  </a:lnTo>
                  <a:lnTo>
                    <a:pt x="2332" y="1455"/>
                  </a:lnTo>
                  <a:lnTo>
                    <a:pt x="2337" y="1455"/>
                  </a:lnTo>
                  <a:lnTo>
                    <a:pt x="2342" y="1455"/>
                  </a:lnTo>
                  <a:lnTo>
                    <a:pt x="2347" y="1455"/>
                  </a:lnTo>
                  <a:lnTo>
                    <a:pt x="2352" y="1455"/>
                  </a:lnTo>
                  <a:lnTo>
                    <a:pt x="2357" y="1455"/>
                  </a:lnTo>
                  <a:lnTo>
                    <a:pt x="2362" y="1455"/>
                  </a:lnTo>
                  <a:lnTo>
                    <a:pt x="2367" y="1456"/>
                  </a:lnTo>
                  <a:lnTo>
                    <a:pt x="2372" y="1456"/>
                  </a:lnTo>
                  <a:lnTo>
                    <a:pt x="2377" y="1456"/>
                  </a:lnTo>
                  <a:lnTo>
                    <a:pt x="2382" y="1456"/>
                  </a:lnTo>
                  <a:lnTo>
                    <a:pt x="2387" y="1456"/>
                  </a:lnTo>
                  <a:lnTo>
                    <a:pt x="2392" y="1456"/>
                  </a:lnTo>
                  <a:lnTo>
                    <a:pt x="2397" y="1456"/>
                  </a:lnTo>
                  <a:lnTo>
                    <a:pt x="2401" y="1456"/>
                  </a:lnTo>
                  <a:lnTo>
                    <a:pt x="2407" y="1456"/>
                  </a:lnTo>
                  <a:lnTo>
                    <a:pt x="2412" y="1456"/>
                  </a:lnTo>
                  <a:lnTo>
                    <a:pt x="2417" y="1456"/>
                  </a:lnTo>
                  <a:lnTo>
                    <a:pt x="2422" y="1456"/>
                  </a:lnTo>
                  <a:lnTo>
                    <a:pt x="2426" y="1456"/>
                  </a:lnTo>
                  <a:lnTo>
                    <a:pt x="2432" y="1456"/>
                  </a:lnTo>
                  <a:lnTo>
                    <a:pt x="2437" y="1456"/>
                  </a:lnTo>
                  <a:lnTo>
                    <a:pt x="2442" y="1456"/>
                  </a:lnTo>
                  <a:lnTo>
                    <a:pt x="2446" y="1456"/>
                  </a:lnTo>
                  <a:lnTo>
                    <a:pt x="2451" y="1456"/>
                  </a:lnTo>
                  <a:lnTo>
                    <a:pt x="2457" y="1456"/>
                  </a:lnTo>
                  <a:lnTo>
                    <a:pt x="2462" y="1457"/>
                  </a:lnTo>
                  <a:lnTo>
                    <a:pt x="2467" y="1457"/>
                  </a:lnTo>
                  <a:lnTo>
                    <a:pt x="2471" y="1457"/>
                  </a:lnTo>
                  <a:lnTo>
                    <a:pt x="2476" y="1457"/>
                  </a:lnTo>
                  <a:lnTo>
                    <a:pt x="2481" y="1457"/>
                  </a:lnTo>
                  <a:lnTo>
                    <a:pt x="2487" y="1457"/>
                  </a:lnTo>
                  <a:lnTo>
                    <a:pt x="2492" y="1457"/>
                  </a:lnTo>
                  <a:lnTo>
                    <a:pt x="2496" y="1457"/>
                  </a:lnTo>
                  <a:lnTo>
                    <a:pt x="2501" y="1457"/>
                  </a:lnTo>
                  <a:lnTo>
                    <a:pt x="2506" y="1457"/>
                  </a:lnTo>
                  <a:lnTo>
                    <a:pt x="2512" y="1457"/>
                  </a:lnTo>
                  <a:lnTo>
                    <a:pt x="2516" y="1457"/>
                  </a:lnTo>
                  <a:lnTo>
                    <a:pt x="2521" y="1457"/>
                  </a:lnTo>
                  <a:lnTo>
                    <a:pt x="2526" y="1457"/>
                  </a:lnTo>
                  <a:lnTo>
                    <a:pt x="2531" y="1457"/>
                  </a:lnTo>
                  <a:lnTo>
                    <a:pt x="2537" y="1457"/>
                  </a:lnTo>
                  <a:lnTo>
                    <a:pt x="2541" y="1457"/>
                  </a:lnTo>
                  <a:lnTo>
                    <a:pt x="2546" y="1457"/>
                  </a:lnTo>
                </a:path>
              </a:pathLst>
            </a:custGeom>
            <a:noFill/>
            <a:ln w="1588">
              <a:solidFill>
                <a:srgbClr val="000000"/>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3" name="Freeform 102">
              <a:extLst>
                <a:ext uri="{FF2B5EF4-FFF2-40B4-BE49-F238E27FC236}">
                  <a16:creationId xmlns:a16="http://schemas.microsoft.com/office/drawing/2014/main" id="{00000000-0008-0000-0500-000067000000}"/>
                </a:ext>
              </a:extLst>
            </xdr:cNvPr>
            <xdr:cNvSpPr>
              <a:spLocks/>
            </xdr:cNvSpPr>
          </xdr:nvSpPr>
          <xdr:spPr bwMode="auto">
            <a:xfrm>
              <a:off x="4849712" y="4004599"/>
              <a:ext cx="2727325"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2"/>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5"/>
                  </a:lnTo>
                  <a:lnTo>
                    <a:pt x="568" y="5"/>
                  </a:lnTo>
                  <a:lnTo>
                    <a:pt x="574" y="5"/>
                  </a:lnTo>
                  <a:lnTo>
                    <a:pt x="578" y="5"/>
                  </a:lnTo>
                  <a:lnTo>
                    <a:pt x="583" y="4"/>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8"/>
                  </a:lnTo>
                  <a:lnTo>
                    <a:pt x="1635" y="8"/>
                  </a:lnTo>
                  <a:lnTo>
                    <a:pt x="1640" y="8"/>
                  </a:lnTo>
                  <a:lnTo>
                    <a:pt x="1645" y="8"/>
                  </a:lnTo>
                  <a:lnTo>
                    <a:pt x="1649" y="7"/>
                  </a:lnTo>
                  <a:lnTo>
                    <a:pt x="1655" y="7"/>
                  </a:lnTo>
                  <a:lnTo>
                    <a:pt x="1660" y="7"/>
                  </a:lnTo>
                  <a:lnTo>
                    <a:pt x="1665" y="7"/>
                  </a:lnTo>
                  <a:lnTo>
                    <a:pt x="1670" y="7"/>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rgbClr val="000000"/>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4" name="Freeform 103">
              <a:extLst>
                <a:ext uri="{FF2B5EF4-FFF2-40B4-BE49-F238E27FC236}">
                  <a16:creationId xmlns:a16="http://schemas.microsoft.com/office/drawing/2014/main" id="{00000000-0008-0000-0500-000068000000}"/>
                </a:ext>
              </a:extLst>
            </xdr:cNvPr>
            <xdr:cNvSpPr>
              <a:spLocks/>
            </xdr:cNvSpPr>
          </xdr:nvSpPr>
          <xdr:spPr bwMode="auto">
            <a:xfrm>
              <a:off x="807937" y="1647161"/>
              <a:ext cx="4041775" cy="2371725"/>
            </a:xfrm>
            <a:custGeom>
              <a:avLst/>
              <a:gdLst>
                <a:gd name="T0" fmla="*/ 2147483647 w 2546"/>
                <a:gd name="T1" fmla="*/ 2147483647 h 1494"/>
                <a:gd name="T2" fmla="*/ 2147483647 w 2546"/>
                <a:gd name="T3" fmla="*/ 2147483647 h 1494"/>
                <a:gd name="T4" fmla="*/ 2147483647 w 2546"/>
                <a:gd name="T5" fmla="*/ 2147483647 h 1494"/>
                <a:gd name="T6" fmla="*/ 2147483647 w 2546"/>
                <a:gd name="T7" fmla="*/ 2147483647 h 1494"/>
                <a:gd name="T8" fmla="*/ 2147483647 w 2546"/>
                <a:gd name="T9" fmla="*/ 2147483647 h 1494"/>
                <a:gd name="T10" fmla="*/ 2147483647 w 2546"/>
                <a:gd name="T11" fmla="*/ 2147483647 h 1494"/>
                <a:gd name="T12" fmla="*/ 2147483647 w 2546"/>
                <a:gd name="T13" fmla="*/ 2147483647 h 1494"/>
                <a:gd name="T14" fmla="*/ 2147483647 w 2546"/>
                <a:gd name="T15" fmla="*/ 2147483647 h 1494"/>
                <a:gd name="T16" fmla="*/ 2147483647 w 2546"/>
                <a:gd name="T17" fmla="*/ 2147483647 h 1494"/>
                <a:gd name="T18" fmla="*/ 2147483647 w 2546"/>
                <a:gd name="T19" fmla="*/ 2147483647 h 1494"/>
                <a:gd name="T20" fmla="*/ 2147483647 w 2546"/>
                <a:gd name="T21" fmla="*/ 2147483647 h 1494"/>
                <a:gd name="T22" fmla="*/ 2147483647 w 2546"/>
                <a:gd name="T23" fmla="*/ 2147483647 h 1494"/>
                <a:gd name="T24" fmla="*/ 2147483647 w 2546"/>
                <a:gd name="T25" fmla="*/ 2147483647 h 1494"/>
                <a:gd name="T26" fmla="*/ 2147483647 w 2546"/>
                <a:gd name="T27" fmla="*/ 2147483647 h 1494"/>
                <a:gd name="T28" fmla="*/ 2147483647 w 2546"/>
                <a:gd name="T29" fmla="*/ 2147483647 h 1494"/>
                <a:gd name="T30" fmla="*/ 2147483647 w 2546"/>
                <a:gd name="T31" fmla="*/ 2147483647 h 1494"/>
                <a:gd name="T32" fmla="*/ 2147483647 w 2546"/>
                <a:gd name="T33" fmla="*/ 2147483647 h 1494"/>
                <a:gd name="T34" fmla="*/ 2147483647 w 2546"/>
                <a:gd name="T35" fmla="*/ 2147483647 h 1494"/>
                <a:gd name="T36" fmla="*/ 2147483647 w 2546"/>
                <a:gd name="T37" fmla="*/ 2147483647 h 1494"/>
                <a:gd name="T38" fmla="*/ 2147483647 w 2546"/>
                <a:gd name="T39" fmla="*/ 2147483647 h 1494"/>
                <a:gd name="T40" fmla="*/ 2147483647 w 2546"/>
                <a:gd name="T41" fmla="*/ 2147483647 h 1494"/>
                <a:gd name="T42" fmla="*/ 2147483647 w 2546"/>
                <a:gd name="T43" fmla="*/ 2147483647 h 1494"/>
                <a:gd name="T44" fmla="*/ 2147483647 w 2546"/>
                <a:gd name="T45" fmla="*/ 2147483647 h 1494"/>
                <a:gd name="T46" fmla="*/ 2147483647 w 2546"/>
                <a:gd name="T47" fmla="*/ 2147483647 h 1494"/>
                <a:gd name="T48" fmla="*/ 2147483647 w 2546"/>
                <a:gd name="T49" fmla="*/ 2147483647 h 1494"/>
                <a:gd name="T50" fmla="*/ 2147483647 w 2546"/>
                <a:gd name="T51" fmla="*/ 2147483647 h 1494"/>
                <a:gd name="T52" fmla="*/ 2147483647 w 2546"/>
                <a:gd name="T53" fmla="*/ 2147483647 h 1494"/>
                <a:gd name="T54" fmla="*/ 2147483647 w 2546"/>
                <a:gd name="T55" fmla="*/ 2147483647 h 1494"/>
                <a:gd name="T56" fmla="*/ 2147483647 w 2546"/>
                <a:gd name="T57" fmla="*/ 2147483647 h 1494"/>
                <a:gd name="T58" fmla="*/ 2147483647 w 2546"/>
                <a:gd name="T59" fmla="*/ 2147483647 h 1494"/>
                <a:gd name="T60" fmla="*/ 2147483647 w 2546"/>
                <a:gd name="T61" fmla="*/ 2147483647 h 1494"/>
                <a:gd name="T62" fmla="*/ 2147483647 w 2546"/>
                <a:gd name="T63" fmla="*/ 2147483647 h 1494"/>
                <a:gd name="T64" fmla="*/ 2147483647 w 2546"/>
                <a:gd name="T65" fmla="*/ 2147483647 h 1494"/>
                <a:gd name="T66" fmla="*/ 2147483647 w 2546"/>
                <a:gd name="T67" fmla="*/ 2147483647 h 1494"/>
                <a:gd name="T68" fmla="*/ 2147483647 w 2546"/>
                <a:gd name="T69" fmla="*/ 2147483647 h 1494"/>
                <a:gd name="T70" fmla="*/ 2147483647 w 2546"/>
                <a:gd name="T71" fmla="*/ 2147483647 h 1494"/>
                <a:gd name="T72" fmla="*/ 2147483647 w 2546"/>
                <a:gd name="T73" fmla="*/ 2147483647 h 1494"/>
                <a:gd name="T74" fmla="*/ 2147483647 w 2546"/>
                <a:gd name="T75" fmla="*/ 2147483647 h 1494"/>
                <a:gd name="T76" fmla="*/ 2147483647 w 2546"/>
                <a:gd name="T77" fmla="*/ 2147483647 h 1494"/>
                <a:gd name="T78" fmla="*/ 2147483647 w 2546"/>
                <a:gd name="T79" fmla="*/ 2147483647 h 1494"/>
                <a:gd name="T80" fmla="*/ 2147483647 w 2546"/>
                <a:gd name="T81" fmla="*/ 2147483647 h 1494"/>
                <a:gd name="T82" fmla="*/ 2147483647 w 2546"/>
                <a:gd name="T83" fmla="*/ 2147483647 h 1494"/>
                <a:gd name="T84" fmla="*/ 2147483647 w 2546"/>
                <a:gd name="T85" fmla="*/ 2147483647 h 1494"/>
                <a:gd name="T86" fmla="*/ 2147483647 w 2546"/>
                <a:gd name="T87" fmla="*/ 2147483647 h 1494"/>
                <a:gd name="T88" fmla="*/ 2147483647 w 2546"/>
                <a:gd name="T89" fmla="*/ 2147483647 h 1494"/>
                <a:gd name="T90" fmla="*/ 2147483647 w 2546"/>
                <a:gd name="T91" fmla="*/ 2147483647 h 1494"/>
                <a:gd name="T92" fmla="*/ 2147483647 w 2546"/>
                <a:gd name="T93" fmla="*/ 2147483647 h 1494"/>
                <a:gd name="T94" fmla="*/ 2147483647 w 2546"/>
                <a:gd name="T95" fmla="*/ 2147483647 h 1494"/>
                <a:gd name="T96" fmla="*/ 2147483647 w 2546"/>
                <a:gd name="T97" fmla="*/ 2147483647 h 1494"/>
                <a:gd name="T98" fmla="*/ 2147483647 w 2546"/>
                <a:gd name="T99" fmla="*/ 2147483647 h 1494"/>
                <a:gd name="T100" fmla="*/ 2147483647 w 2546"/>
                <a:gd name="T101" fmla="*/ 2147483647 h 1494"/>
                <a:gd name="T102" fmla="*/ 2147483647 w 2546"/>
                <a:gd name="T103" fmla="*/ 2147483647 h 1494"/>
                <a:gd name="T104" fmla="*/ 2147483647 w 2546"/>
                <a:gd name="T105" fmla="*/ 2147483647 h 1494"/>
                <a:gd name="T106" fmla="*/ 2147483647 w 2546"/>
                <a:gd name="T107" fmla="*/ 2147483647 h 1494"/>
                <a:gd name="T108" fmla="*/ 2147483647 w 2546"/>
                <a:gd name="T109" fmla="*/ 2147483647 h 1494"/>
                <a:gd name="T110" fmla="*/ 2147483647 w 2546"/>
                <a:gd name="T111" fmla="*/ 2147483647 h 149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94">
                  <a:moveTo>
                    <a:pt x="0" y="1494"/>
                  </a:moveTo>
                  <a:lnTo>
                    <a:pt x="5" y="1494"/>
                  </a:lnTo>
                  <a:lnTo>
                    <a:pt x="10" y="1494"/>
                  </a:lnTo>
                  <a:lnTo>
                    <a:pt x="15" y="1494"/>
                  </a:lnTo>
                  <a:lnTo>
                    <a:pt x="20" y="1494"/>
                  </a:lnTo>
                  <a:lnTo>
                    <a:pt x="24" y="1494"/>
                  </a:lnTo>
                  <a:lnTo>
                    <a:pt x="30" y="1494"/>
                  </a:lnTo>
                  <a:lnTo>
                    <a:pt x="35" y="1494"/>
                  </a:lnTo>
                  <a:lnTo>
                    <a:pt x="40" y="1494"/>
                  </a:lnTo>
                  <a:lnTo>
                    <a:pt x="45" y="1494"/>
                  </a:lnTo>
                  <a:lnTo>
                    <a:pt x="49" y="1494"/>
                  </a:lnTo>
                  <a:lnTo>
                    <a:pt x="55" y="1494"/>
                  </a:lnTo>
                  <a:lnTo>
                    <a:pt x="60" y="1494"/>
                  </a:lnTo>
                  <a:lnTo>
                    <a:pt x="65" y="1494"/>
                  </a:lnTo>
                  <a:lnTo>
                    <a:pt x="70" y="1494"/>
                  </a:lnTo>
                  <a:lnTo>
                    <a:pt x="74" y="1494"/>
                  </a:lnTo>
                  <a:lnTo>
                    <a:pt x="79" y="1494"/>
                  </a:lnTo>
                  <a:lnTo>
                    <a:pt x="85" y="1494"/>
                  </a:lnTo>
                  <a:lnTo>
                    <a:pt x="90" y="1493"/>
                  </a:lnTo>
                  <a:lnTo>
                    <a:pt x="94" y="1493"/>
                  </a:lnTo>
                  <a:lnTo>
                    <a:pt x="99" y="1493"/>
                  </a:lnTo>
                  <a:lnTo>
                    <a:pt x="104" y="1494"/>
                  </a:lnTo>
                  <a:lnTo>
                    <a:pt x="110" y="1494"/>
                  </a:lnTo>
                  <a:lnTo>
                    <a:pt x="115" y="1494"/>
                  </a:lnTo>
                  <a:lnTo>
                    <a:pt x="119" y="1494"/>
                  </a:lnTo>
                  <a:lnTo>
                    <a:pt x="124" y="1494"/>
                  </a:lnTo>
                  <a:lnTo>
                    <a:pt x="129" y="1494"/>
                  </a:lnTo>
                  <a:lnTo>
                    <a:pt x="135" y="1494"/>
                  </a:lnTo>
                  <a:lnTo>
                    <a:pt x="140" y="1494"/>
                  </a:lnTo>
                  <a:lnTo>
                    <a:pt x="144" y="1494"/>
                  </a:lnTo>
                  <a:lnTo>
                    <a:pt x="149" y="1494"/>
                  </a:lnTo>
                  <a:lnTo>
                    <a:pt x="154" y="1494"/>
                  </a:lnTo>
                  <a:lnTo>
                    <a:pt x="159" y="1494"/>
                  </a:lnTo>
                  <a:lnTo>
                    <a:pt x="164" y="1494"/>
                  </a:lnTo>
                  <a:lnTo>
                    <a:pt x="169" y="1494"/>
                  </a:lnTo>
                  <a:lnTo>
                    <a:pt x="174" y="1494"/>
                  </a:lnTo>
                  <a:lnTo>
                    <a:pt x="179" y="1494"/>
                  </a:lnTo>
                  <a:lnTo>
                    <a:pt x="184" y="1494"/>
                  </a:lnTo>
                  <a:lnTo>
                    <a:pt x="189" y="1494"/>
                  </a:lnTo>
                  <a:lnTo>
                    <a:pt x="194" y="1494"/>
                  </a:lnTo>
                  <a:lnTo>
                    <a:pt x="199" y="1494"/>
                  </a:lnTo>
                  <a:lnTo>
                    <a:pt x="204" y="1494"/>
                  </a:lnTo>
                  <a:lnTo>
                    <a:pt x="209" y="1494"/>
                  </a:lnTo>
                  <a:lnTo>
                    <a:pt x="214" y="1494"/>
                  </a:lnTo>
                  <a:lnTo>
                    <a:pt x="219" y="1494"/>
                  </a:lnTo>
                  <a:lnTo>
                    <a:pt x="224" y="1494"/>
                  </a:lnTo>
                  <a:lnTo>
                    <a:pt x="229" y="1494"/>
                  </a:lnTo>
                  <a:lnTo>
                    <a:pt x="234" y="1494"/>
                  </a:lnTo>
                  <a:lnTo>
                    <a:pt x="239" y="1494"/>
                  </a:lnTo>
                  <a:lnTo>
                    <a:pt x="244" y="1494"/>
                  </a:lnTo>
                  <a:lnTo>
                    <a:pt x="249" y="1494"/>
                  </a:lnTo>
                  <a:lnTo>
                    <a:pt x="254" y="1494"/>
                  </a:lnTo>
                  <a:lnTo>
                    <a:pt x="259" y="1494"/>
                  </a:lnTo>
                  <a:lnTo>
                    <a:pt x="264" y="1494"/>
                  </a:lnTo>
                  <a:lnTo>
                    <a:pt x="269" y="1494"/>
                  </a:lnTo>
                  <a:lnTo>
                    <a:pt x="274" y="1494"/>
                  </a:lnTo>
                  <a:lnTo>
                    <a:pt x="279" y="1494"/>
                  </a:lnTo>
                  <a:lnTo>
                    <a:pt x="284" y="1494"/>
                  </a:lnTo>
                  <a:lnTo>
                    <a:pt x="289" y="1494"/>
                  </a:lnTo>
                  <a:lnTo>
                    <a:pt x="294" y="1494"/>
                  </a:lnTo>
                  <a:lnTo>
                    <a:pt x="299" y="1494"/>
                  </a:lnTo>
                  <a:lnTo>
                    <a:pt x="303" y="1494"/>
                  </a:lnTo>
                  <a:lnTo>
                    <a:pt x="309" y="1494"/>
                  </a:lnTo>
                  <a:lnTo>
                    <a:pt x="314" y="1494"/>
                  </a:lnTo>
                  <a:lnTo>
                    <a:pt x="319" y="1494"/>
                  </a:lnTo>
                  <a:lnTo>
                    <a:pt x="324" y="1494"/>
                  </a:lnTo>
                  <a:lnTo>
                    <a:pt x="328" y="1494"/>
                  </a:lnTo>
                  <a:lnTo>
                    <a:pt x="334" y="1494"/>
                  </a:lnTo>
                  <a:lnTo>
                    <a:pt x="339" y="1494"/>
                  </a:lnTo>
                  <a:lnTo>
                    <a:pt x="344" y="1494"/>
                  </a:lnTo>
                  <a:lnTo>
                    <a:pt x="349" y="1494"/>
                  </a:lnTo>
                  <a:lnTo>
                    <a:pt x="353" y="1494"/>
                  </a:lnTo>
                  <a:lnTo>
                    <a:pt x="359" y="1494"/>
                  </a:lnTo>
                  <a:lnTo>
                    <a:pt x="364" y="1494"/>
                  </a:lnTo>
                  <a:lnTo>
                    <a:pt x="369" y="1494"/>
                  </a:lnTo>
                  <a:lnTo>
                    <a:pt x="373" y="1494"/>
                  </a:lnTo>
                  <a:lnTo>
                    <a:pt x="378" y="1494"/>
                  </a:lnTo>
                  <a:lnTo>
                    <a:pt x="383" y="1494"/>
                  </a:lnTo>
                  <a:lnTo>
                    <a:pt x="389" y="1494"/>
                  </a:lnTo>
                  <a:lnTo>
                    <a:pt x="394" y="1494"/>
                  </a:lnTo>
                  <a:lnTo>
                    <a:pt x="398" y="1494"/>
                  </a:lnTo>
                  <a:lnTo>
                    <a:pt x="403" y="1494"/>
                  </a:lnTo>
                  <a:lnTo>
                    <a:pt x="408" y="1494"/>
                  </a:lnTo>
                  <a:lnTo>
                    <a:pt x="414" y="1494"/>
                  </a:lnTo>
                  <a:lnTo>
                    <a:pt x="419" y="1494"/>
                  </a:lnTo>
                  <a:lnTo>
                    <a:pt x="423" y="1494"/>
                  </a:lnTo>
                  <a:lnTo>
                    <a:pt x="428" y="1494"/>
                  </a:lnTo>
                  <a:lnTo>
                    <a:pt x="433" y="1494"/>
                  </a:lnTo>
                  <a:lnTo>
                    <a:pt x="439" y="1494"/>
                  </a:lnTo>
                  <a:lnTo>
                    <a:pt x="443" y="1494"/>
                  </a:lnTo>
                  <a:lnTo>
                    <a:pt x="448" y="1494"/>
                  </a:lnTo>
                  <a:lnTo>
                    <a:pt x="453" y="1494"/>
                  </a:lnTo>
                  <a:lnTo>
                    <a:pt x="458" y="1494"/>
                  </a:lnTo>
                  <a:lnTo>
                    <a:pt x="463" y="1494"/>
                  </a:lnTo>
                  <a:lnTo>
                    <a:pt x="468" y="1494"/>
                  </a:lnTo>
                  <a:lnTo>
                    <a:pt x="473" y="1494"/>
                  </a:lnTo>
                  <a:lnTo>
                    <a:pt x="478" y="1494"/>
                  </a:lnTo>
                  <a:lnTo>
                    <a:pt x="483" y="1494"/>
                  </a:lnTo>
                  <a:lnTo>
                    <a:pt x="488" y="1494"/>
                  </a:lnTo>
                  <a:lnTo>
                    <a:pt x="493" y="1494"/>
                  </a:lnTo>
                  <a:lnTo>
                    <a:pt x="498" y="1494"/>
                  </a:lnTo>
                  <a:lnTo>
                    <a:pt x="503" y="1494"/>
                  </a:lnTo>
                  <a:lnTo>
                    <a:pt x="508" y="1494"/>
                  </a:lnTo>
                  <a:lnTo>
                    <a:pt x="513" y="1494"/>
                  </a:lnTo>
                  <a:lnTo>
                    <a:pt x="518" y="1494"/>
                  </a:lnTo>
                  <a:lnTo>
                    <a:pt x="523" y="1494"/>
                  </a:lnTo>
                  <a:lnTo>
                    <a:pt x="528" y="1494"/>
                  </a:lnTo>
                  <a:lnTo>
                    <a:pt x="533" y="1494"/>
                  </a:lnTo>
                  <a:lnTo>
                    <a:pt x="538" y="1494"/>
                  </a:lnTo>
                  <a:lnTo>
                    <a:pt x="543" y="1494"/>
                  </a:lnTo>
                  <a:lnTo>
                    <a:pt x="548" y="1494"/>
                  </a:lnTo>
                  <a:lnTo>
                    <a:pt x="553" y="1494"/>
                  </a:lnTo>
                  <a:lnTo>
                    <a:pt x="558" y="1494"/>
                  </a:lnTo>
                  <a:lnTo>
                    <a:pt x="563" y="1494"/>
                  </a:lnTo>
                  <a:lnTo>
                    <a:pt x="568" y="1494"/>
                  </a:lnTo>
                  <a:lnTo>
                    <a:pt x="573" y="1494"/>
                  </a:lnTo>
                  <a:lnTo>
                    <a:pt x="578" y="1494"/>
                  </a:lnTo>
                  <a:lnTo>
                    <a:pt x="583" y="1494"/>
                  </a:lnTo>
                  <a:lnTo>
                    <a:pt x="588" y="1494"/>
                  </a:lnTo>
                  <a:lnTo>
                    <a:pt x="593" y="1494"/>
                  </a:lnTo>
                  <a:lnTo>
                    <a:pt x="598" y="1494"/>
                  </a:lnTo>
                  <a:lnTo>
                    <a:pt x="603" y="1494"/>
                  </a:lnTo>
                  <a:lnTo>
                    <a:pt x="607" y="1493"/>
                  </a:lnTo>
                  <a:lnTo>
                    <a:pt x="613" y="1493"/>
                  </a:lnTo>
                  <a:lnTo>
                    <a:pt x="618" y="1493"/>
                  </a:lnTo>
                  <a:lnTo>
                    <a:pt x="623" y="1493"/>
                  </a:lnTo>
                  <a:lnTo>
                    <a:pt x="628" y="1493"/>
                  </a:lnTo>
                  <a:lnTo>
                    <a:pt x="632" y="1493"/>
                  </a:lnTo>
                  <a:lnTo>
                    <a:pt x="638" y="1493"/>
                  </a:lnTo>
                  <a:lnTo>
                    <a:pt x="643" y="1493"/>
                  </a:lnTo>
                  <a:lnTo>
                    <a:pt x="648" y="1492"/>
                  </a:lnTo>
                  <a:lnTo>
                    <a:pt x="652" y="1492"/>
                  </a:lnTo>
                  <a:lnTo>
                    <a:pt x="657" y="1492"/>
                  </a:lnTo>
                  <a:lnTo>
                    <a:pt x="663" y="1492"/>
                  </a:lnTo>
                  <a:lnTo>
                    <a:pt x="668" y="1491"/>
                  </a:lnTo>
                  <a:lnTo>
                    <a:pt x="673" y="1491"/>
                  </a:lnTo>
                  <a:lnTo>
                    <a:pt x="677" y="1490"/>
                  </a:lnTo>
                  <a:lnTo>
                    <a:pt x="682" y="1490"/>
                  </a:lnTo>
                  <a:lnTo>
                    <a:pt x="687" y="1490"/>
                  </a:lnTo>
                  <a:lnTo>
                    <a:pt x="693" y="1490"/>
                  </a:lnTo>
                  <a:lnTo>
                    <a:pt x="698" y="1489"/>
                  </a:lnTo>
                  <a:lnTo>
                    <a:pt x="702" y="1488"/>
                  </a:lnTo>
                  <a:lnTo>
                    <a:pt x="707" y="1487"/>
                  </a:lnTo>
                  <a:lnTo>
                    <a:pt x="712" y="1486"/>
                  </a:lnTo>
                  <a:lnTo>
                    <a:pt x="718" y="1484"/>
                  </a:lnTo>
                  <a:lnTo>
                    <a:pt x="722" y="1484"/>
                  </a:lnTo>
                  <a:lnTo>
                    <a:pt x="727" y="1482"/>
                  </a:lnTo>
                  <a:lnTo>
                    <a:pt x="732" y="1480"/>
                  </a:lnTo>
                  <a:lnTo>
                    <a:pt x="737" y="1478"/>
                  </a:lnTo>
                  <a:lnTo>
                    <a:pt x="743" y="1476"/>
                  </a:lnTo>
                  <a:lnTo>
                    <a:pt x="747" y="1473"/>
                  </a:lnTo>
                  <a:lnTo>
                    <a:pt x="752" y="1471"/>
                  </a:lnTo>
                  <a:lnTo>
                    <a:pt x="757" y="1467"/>
                  </a:lnTo>
                  <a:lnTo>
                    <a:pt x="762" y="1463"/>
                  </a:lnTo>
                  <a:lnTo>
                    <a:pt x="767" y="1459"/>
                  </a:lnTo>
                  <a:lnTo>
                    <a:pt x="772" y="1455"/>
                  </a:lnTo>
                  <a:lnTo>
                    <a:pt x="777" y="1450"/>
                  </a:lnTo>
                  <a:lnTo>
                    <a:pt x="782" y="1444"/>
                  </a:lnTo>
                  <a:lnTo>
                    <a:pt x="787" y="1438"/>
                  </a:lnTo>
                  <a:lnTo>
                    <a:pt x="792" y="1432"/>
                  </a:lnTo>
                  <a:lnTo>
                    <a:pt x="797" y="1424"/>
                  </a:lnTo>
                  <a:lnTo>
                    <a:pt x="802" y="1416"/>
                  </a:lnTo>
                  <a:lnTo>
                    <a:pt x="807" y="1407"/>
                  </a:lnTo>
                  <a:lnTo>
                    <a:pt x="812" y="1398"/>
                  </a:lnTo>
                  <a:lnTo>
                    <a:pt x="817" y="1388"/>
                  </a:lnTo>
                  <a:lnTo>
                    <a:pt x="822" y="1377"/>
                  </a:lnTo>
                  <a:lnTo>
                    <a:pt x="827" y="1365"/>
                  </a:lnTo>
                  <a:lnTo>
                    <a:pt x="832" y="1353"/>
                  </a:lnTo>
                  <a:lnTo>
                    <a:pt x="837" y="1339"/>
                  </a:lnTo>
                  <a:lnTo>
                    <a:pt x="842" y="1325"/>
                  </a:lnTo>
                  <a:lnTo>
                    <a:pt x="847" y="1311"/>
                  </a:lnTo>
                  <a:lnTo>
                    <a:pt x="852" y="1296"/>
                  </a:lnTo>
                  <a:lnTo>
                    <a:pt x="857" y="1280"/>
                  </a:lnTo>
                  <a:lnTo>
                    <a:pt x="862" y="1264"/>
                  </a:lnTo>
                  <a:lnTo>
                    <a:pt x="867" y="1248"/>
                  </a:lnTo>
                  <a:lnTo>
                    <a:pt x="872" y="1230"/>
                  </a:lnTo>
                  <a:lnTo>
                    <a:pt x="877" y="1212"/>
                  </a:lnTo>
                  <a:lnTo>
                    <a:pt x="882" y="1193"/>
                  </a:lnTo>
                  <a:lnTo>
                    <a:pt x="887" y="1173"/>
                  </a:lnTo>
                  <a:lnTo>
                    <a:pt x="892" y="1152"/>
                  </a:lnTo>
                  <a:lnTo>
                    <a:pt x="897" y="1131"/>
                  </a:lnTo>
                  <a:lnTo>
                    <a:pt x="902" y="1109"/>
                  </a:lnTo>
                  <a:lnTo>
                    <a:pt x="907" y="1086"/>
                  </a:lnTo>
                  <a:lnTo>
                    <a:pt x="912" y="1062"/>
                  </a:lnTo>
                  <a:lnTo>
                    <a:pt x="917" y="1037"/>
                  </a:lnTo>
                  <a:lnTo>
                    <a:pt x="922" y="1013"/>
                  </a:lnTo>
                  <a:lnTo>
                    <a:pt x="927" y="987"/>
                  </a:lnTo>
                  <a:lnTo>
                    <a:pt x="932" y="961"/>
                  </a:lnTo>
                  <a:lnTo>
                    <a:pt x="936" y="934"/>
                  </a:lnTo>
                  <a:lnTo>
                    <a:pt x="942" y="907"/>
                  </a:lnTo>
                  <a:lnTo>
                    <a:pt x="947" y="879"/>
                  </a:lnTo>
                  <a:lnTo>
                    <a:pt x="952" y="851"/>
                  </a:lnTo>
                  <a:lnTo>
                    <a:pt x="956" y="823"/>
                  </a:lnTo>
                  <a:lnTo>
                    <a:pt x="961" y="794"/>
                  </a:lnTo>
                  <a:lnTo>
                    <a:pt x="967" y="765"/>
                  </a:lnTo>
                  <a:lnTo>
                    <a:pt x="972" y="735"/>
                  </a:lnTo>
                  <a:lnTo>
                    <a:pt x="977" y="706"/>
                  </a:lnTo>
                  <a:lnTo>
                    <a:pt x="981" y="676"/>
                  </a:lnTo>
                  <a:lnTo>
                    <a:pt x="986" y="646"/>
                  </a:lnTo>
                  <a:lnTo>
                    <a:pt x="992" y="617"/>
                  </a:lnTo>
                  <a:lnTo>
                    <a:pt x="997" y="588"/>
                  </a:lnTo>
                  <a:lnTo>
                    <a:pt x="1002" y="558"/>
                  </a:lnTo>
                  <a:lnTo>
                    <a:pt x="1006" y="529"/>
                  </a:lnTo>
                  <a:lnTo>
                    <a:pt x="1011" y="499"/>
                  </a:lnTo>
                  <a:lnTo>
                    <a:pt x="1016" y="468"/>
                  </a:lnTo>
                  <a:lnTo>
                    <a:pt x="1022" y="436"/>
                  </a:lnTo>
                  <a:lnTo>
                    <a:pt x="1026" y="403"/>
                  </a:lnTo>
                  <a:lnTo>
                    <a:pt x="1031" y="371"/>
                  </a:lnTo>
                  <a:lnTo>
                    <a:pt x="1036" y="339"/>
                  </a:lnTo>
                  <a:lnTo>
                    <a:pt x="1041" y="310"/>
                  </a:lnTo>
                  <a:lnTo>
                    <a:pt x="1047" y="281"/>
                  </a:lnTo>
                  <a:lnTo>
                    <a:pt x="1051" y="254"/>
                  </a:lnTo>
                  <a:lnTo>
                    <a:pt x="1056" y="228"/>
                  </a:lnTo>
                  <a:lnTo>
                    <a:pt x="1061" y="203"/>
                  </a:lnTo>
                  <a:lnTo>
                    <a:pt x="1066" y="180"/>
                  </a:lnTo>
                  <a:lnTo>
                    <a:pt x="1072" y="157"/>
                  </a:lnTo>
                  <a:lnTo>
                    <a:pt x="1076" y="135"/>
                  </a:lnTo>
                  <a:lnTo>
                    <a:pt x="1081" y="116"/>
                  </a:lnTo>
                  <a:lnTo>
                    <a:pt x="1086" y="98"/>
                  </a:lnTo>
                  <a:lnTo>
                    <a:pt x="1091" y="81"/>
                  </a:lnTo>
                  <a:lnTo>
                    <a:pt x="1096" y="66"/>
                  </a:lnTo>
                  <a:lnTo>
                    <a:pt x="1101" y="52"/>
                  </a:lnTo>
                  <a:lnTo>
                    <a:pt x="1106" y="40"/>
                  </a:lnTo>
                  <a:lnTo>
                    <a:pt x="1111" y="30"/>
                  </a:lnTo>
                  <a:lnTo>
                    <a:pt x="1116" y="21"/>
                  </a:lnTo>
                  <a:lnTo>
                    <a:pt x="1121" y="13"/>
                  </a:lnTo>
                  <a:lnTo>
                    <a:pt x="1126" y="8"/>
                  </a:lnTo>
                  <a:lnTo>
                    <a:pt x="1131" y="3"/>
                  </a:lnTo>
                  <a:lnTo>
                    <a:pt x="1136" y="1"/>
                  </a:lnTo>
                  <a:lnTo>
                    <a:pt x="1141" y="0"/>
                  </a:lnTo>
                  <a:lnTo>
                    <a:pt x="1146" y="1"/>
                  </a:lnTo>
                  <a:lnTo>
                    <a:pt x="1151" y="2"/>
                  </a:lnTo>
                  <a:lnTo>
                    <a:pt x="1156" y="6"/>
                  </a:lnTo>
                  <a:lnTo>
                    <a:pt x="1161" y="12"/>
                  </a:lnTo>
                  <a:lnTo>
                    <a:pt x="1166" y="18"/>
                  </a:lnTo>
                  <a:lnTo>
                    <a:pt x="1171" y="26"/>
                  </a:lnTo>
                  <a:lnTo>
                    <a:pt x="1176" y="35"/>
                  </a:lnTo>
                  <a:lnTo>
                    <a:pt x="1181" y="46"/>
                  </a:lnTo>
                  <a:lnTo>
                    <a:pt x="1186" y="58"/>
                  </a:lnTo>
                  <a:lnTo>
                    <a:pt x="1191" y="71"/>
                  </a:lnTo>
                  <a:lnTo>
                    <a:pt x="1196" y="85"/>
                  </a:lnTo>
                  <a:lnTo>
                    <a:pt x="1201" y="100"/>
                  </a:lnTo>
                  <a:lnTo>
                    <a:pt x="1206" y="116"/>
                  </a:lnTo>
                  <a:lnTo>
                    <a:pt x="1211" y="134"/>
                  </a:lnTo>
                  <a:lnTo>
                    <a:pt x="1216" y="151"/>
                  </a:lnTo>
                  <a:lnTo>
                    <a:pt x="1221" y="170"/>
                  </a:lnTo>
                  <a:lnTo>
                    <a:pt x="1226" y="190"/>
                  </a:lnTo>
                  <a:lnTo>
                    <a:pt x="1231" y="210"/>
                  </a:lnTo>
                  <a:lnTo>
                    <a:pt x="1235" y="231"/>
                  </a:lnTo>
                  <a:lnTo>
                    <a:pt x="1240" y="252"/>
                  </a:lnTo>
                  <a:lnTo>
                    <a:pt x="1246" y="273"/>
                  </a:lnTo>
                  <a:lnTo>
                    <a:pt x="1251" y="294"/>
                  </a:lnTo>
                  <a:lnTo>
                    <a:pt x="1256" y="315"/>
                  </a:lnTo>
                  <a:lnTo>
                    <a:pt x="1260" y="335"/>
                  </a:lnTo>
                  <a:lnTo>
                    <a:pt x="1265" y="357"/>
                  </a:lnTo>
                  <a:lnTo>
                    <a:pt x="1271" y="377"/>
                  </a:lnTo>
                  <a:lnTo>
                    <a:pt x="1276" y="399"/>
                  </a:lnTo>
                  <a:lnTo>
                    <a:pt x="1281" y="420"/>
                  </a:lnTo>
                  <a:lnTo>
                    <a:pt x="1285" y="442"/>
                  </a:lnTo>
                  <a:lnTo>
                    <a:pt x="1290" y="464"/>
                  </a:lnTo>
                  <a:lnTo>
                    <a:pt x="1296" y="486"/>
                  </a:lnTo>
                  <a:lnTo>
                    <a:pt x="1301" y="507"/>
                  </a:lnTo>
                  <a:lnTo>
                    <a:pt x="1305" y="529"/>
                  </a:lnTo>
                  <a:lnTo>
                    <a:pt x="1310" y="551"/>
                  </a:lnTo>
                  <a:lnTo>
                    <a:pt x="1315" y="572"/>
                  </a:lnTo>
                  <a:lnTo>
                    <a:pt x="1320" y="594"/>
                  </a:lnTo>
                  <a:lnTo>
                    <a:pt x="1326" y="616"/>
                  </a:lnTo>
                  <a:lnTo>
                    <a:pt x="1330" y="637"/>
                  </a:lnTo>
                  <a:lnTo>
                    <a:pt x="1335" y="659"/>
                  </a:lnTo>
                  <a:lnTo>
                    <a:pt x="1340" y="680"/>
                  </a:lnTo>
                  <a:lnTo>
                    <a:pt x="1345" y="701"/>
                  </a:lnTo>
                  <a:lnTo>
                    <a:pt x="1351" y="721"/>
                  </a:lnTo>
                  <a:lnTo>
                    <a:pt x="1355" y="742"/>
                  </a:lnTo>
                  <a:lnTo>
                    <a:pt x="1360" y="762"/>
                  </a:lnTo>
                  <a:lnTo>
                    <a:pt x="1365" y="782"/>
                  </a:lnTo>
                  <a:lnTo>
                    <a:pt x="1370" y="801"/>
                  </a:lnTo>
                  <a:lnTo>
                    <a:pt x="1375" y="821"/>
                  </a:lnTo>
                  <a:lnTo>
                    <a:pt x="1380" y="840"/>
                  </a:lnTo>
                  <a:lnTo>
                    <a:pt x="1385" y="859"/>
                  </a:lnTo>
                  <a:lnTo>
                    <a:pt x="1390" y="876"/>
                  </a:lnTo>
                  <a:lnTo>
                    <a:pt x="1395" y="895"/>
                  </a:lnTo>
                  <a:lnTo>
                    <a:pt x="1400" y="912"/>
                  </a:lnTo>
                  <a:lnTo>
                    <a:pt x="1405" y="929"/>
                  </a:lnTo>
                  <a:lnTo>
                    <a:pt x="1410" y="947"/>
                  </a:lnTo>
                  <a:lnTo>
                    <a:pt x="1415" y="964"/>
                  </a:lnTo>
                  <a:lnTo>
                    <a:pt x="1420" y="982"/>
                  </a:lnTo>
                  <a:lnTo>
                    <a:pt x="1425" y="1001"/>
                  </a:lnTo>
                  <a:lnTo>
                    <a:pt x="1430" y="1018"/>
                  </a:lnTo>
                  <a:lnTo>
                    <a:pt x="1435" y="1036"/>
                  </a:lnTo>
                  <a:lnTo>
                    <a:pt x="1440" y="1053"/>
                  </a:lnTo>
                  <a:lnTo>
                    <a:pt x="1445" y="1069"/>
                  </a:lnTo>
                  <a:lnTo>
                    <a:pt x="1450" y="1084"/>
                  </a:lnTo>
                  <a:lnTo>
                    <a:pt x="1455" y="1099"/>
                  </a:lnTo>
                  <a:lnTo>
                    <a:pt x="1460" y="1113"/>
                  </a:lnTo>
                  <a:lnTo>
                    <a:pt x="1465" y="1127"/>
                  </a:lnTo>
                  <a:lnTo>
                    <a:pt x="1470" y="1141"/>
                  </a:lnTo>
                  <a:lnTo>
                    <a:pt x="1475" y="1153"/>
                  </a:lnTo>
                  <a:lnTo>
                    <a:pt x="1480" y="1166"/>
                  </a:lnTo>
                  <a:lnTo>
                    <a:pt x="1485" y="1177"/>
                  </a:lnTo>
                  <a:lnTo>
                    <a:pt x="1490" y="1189"/>
                  </a:lnTo>
                  <a:lnTo>
                    <a:pt x="1495" y="1200"/>
                  </a:lnTo>
                  <a:lnTo>
                    <a:pt x="1500" y="1212"/>
                  </a:lnTo>
                  <a:lnTo>
                    <a:pt x="1505" y="1222"/>
                  </a:lnTo>
                  <a:lnTo>
                    <a:pt x="1510" y="1232"/>
                  </a:lnTo>
                  <a:lnTo>
                    <a:pt x="1514" y="1241"/>
                  </a:lnTo>
                  <a:lnTo>
                    <a:pt x="1520" y="1251"/>
                  </a:lnTo>
                  <a:lnTo>
                    <a:pt x="1525" y="1260"/>
                  </a:lnTo>
                  <a:lnTo>
                    <a:pt x="1530" y="1268"/>
                  </a:lnTo>
                  <a:lnTo>
                    <a:pt x="1535" y="1277"/>
                  </a:lnTo>
                  <a:lnTo>
                    <a:pt x="1539" y="1285"/>
                  </a:lnTo>
                  <a:lnTo>
                    <a:pt x="1544" y="1293"/>
                  </a:lnTo>
                  <a:lnTo>
                    <a:pt x="1550" y="1299"/>
                  </a:lnTo>
                  <a:lnTo>
                    <a:pt x="1555" y="1307"/>
                  </a:lnTo>
                  <a:lnTo>
                    <a:pt x="1560" y="1314"/>
                  </a:lnTo>
                  <a:lnTo>
                    <a:pt x="1564" y="1320"/>
                  </a:lnTo>
                  <a:lnTo>
                    <a:pt x="1569" y="1326"/>
                  </a:lnTo>
                  <a:lnTo>
                    <a:pt x="1575" y="1333"/>
                  </a:lnTo>
                  <a:lnTo>
                    <a:pt x="1580" y="1338"/>
                  </a:lnTo>
                  <a:lnTo>
                    <a:pt x="1584" y="1345"/>
                  </a:lnTo>
                  <a:lnTo>
                    <a:pt x="1589" y="1350"/>
                  </a:lnTo>
                  <a:lnTo>
                    <a:pt x="1594" y="1354"/>
                  </a:lnTo>
                  <a:lnTo>
                    <a:pt x="1600" y="1360"/>
                  </a:lnTo>
                  <a:lnTo>
                    <a:pt x="1605" y="1364"/>
                  </a:lnTo>
                  <a:lnTo>
                    <a:pt x="1609" y="1369"/>
                  </a:lnTo>
                  <a:lnTo>
                    <a:pt x="1614" y="1374"/>
                  </a:lnTo>
                  <a:lnTo>
                    <a:pt x="1619" y="1377"/>
                  </a:lnTo>
                  <a:lnTo>
                    <a:pt x="1624" y="1382"/>
                  </a:lnTo>
                  <a:lnTo>
                    <a:pt x="1630" y="1386"/>
                  </a:lnTo>
                  <a:lnTo>
                    <a:pt x="1634" y="1390"/>
                  </a:lnTo>
                  <a:lnTo>
                    <a:pt x="1639" y="1393"/>
                  </a:lnTo>
                  <a:lnTo>
                    <a:pt x="1644" y="1396"/>
                  </a:lnTo>
                  <a:lnTo>
                    <a:pt x="1649" y="1399"/>
                  </a:lnTo>
                  <a:lnTo>
                    <a:pt x="1654" y="1402"/>
                  </a:lnTo>
                  <a:lnTo>
                    <a:pt x="1659" y="1405"/>
                  </a:lnTo>
                  <a:lnTo>
                    <a:pt x="1664" y="1407"/>
                  </a:lnTo>
                  <a:lnTo>
                    <a:pt x="1669" y="1409"/>
                  </a:lnTo>
                  <a:lnTo>
                    <a:pt x="1674" y="1412"/>
                  </a:lnTo>
                  <a:lnTo>
                    <a:pt x="1679" y="1414"/>
                  </a:lnTo>
                  <a:lnTo>
                    <a:pt x="1684" y="1416"/>
                  </a:lnTo>
                  <a:lnTo>
                    <a:pt x="1689" y="1419"/>
                  </a:lnTo>
                  <a:lnTo>
                    <a:pt x="1694" y="1421"/>
                  </a:lnTo>
                  <a:lnTo>
                    <a:pt x="1699" y="1423"/>
                  </a:lnTo>
                  <a:lnTo>
                    <a:pt x="1704" y="1425"/>
                  </a:lnTo>
                  <a:lnTo>
                    <a:pt x="1709" y="1427"/>
                  </a:lnTo>
                  <a:lnTo>
                    <a:pt x="1714" y="1429"/>
                  </a:lnTo>
                  <a:lnTo>
                    <a:pt x="1719" y="1430"/>
                  </a:lnTo>
                  <a:lnTo>
                    <a:pt x="1724" y="1432"/>
                  </a:lnTo>
                  <a:lnTo>
                    <a:pt x="1729" y="1434"/>
                  </a:lnTo>
                  <a:lnTo>
                    <a:pt x="1734" y="1435"/>
                  </a:lnTo>
                  <a:lnTo>
                    <a:pt x="1739" y="1437"/>
                  </a:lnTo>
                  <a:lnTo>
                    <a:pt x="1744" y="1439"/>
                  </a:lnTo>
                  <a:lnTo>
                    <a:pt x="1749" y="1440"/>
                  </a:lnTo>
                  <a:lnTo>
                    <a:pt x="1754" y="1441"/>
                  </a:lnTo>
                  <a:lnTo>
                    <a:pt x="1759" y="1442"/>
                  </a:lnTo>
                  <a:lnTo>
                    <a:pt x="1764" y="1444"/>
                  </a:lnTo>
                  <a:lnTo>
                    <a:pt x="1769" y="1445"/>
                  </a:lnTo>
                  <a:lnTo>
                    <a:pt x="1774" y="1445"/>
                  </a:lnTo>
                  <a:lnTo>
                    <a:pt x="1779" y="1447"/>
                  </a:lnTo>
                  <a:lnTo>
                    <a:pt x="1784" y="1448"/>
                  </a:lnTo>
                  <a:lnTo>
                    <a:pt x="1789" y="1449"/>
                  </a:lnTo>
                  <a:lnTo>
                    <a:pt x="1794" y="1450"/>
                  </a:lnTo>
                  <a:lnTo>
                    <a:pt x="1799" y="1451"/>
                  </a:lnTo>
                  <a:lnTo>
                    <a:pt x="1804" y="1451"/>
                  </a:lnTo>
                  <a:lnTo>
                    <a:pt x="1809" y="1453"/>
                  </a:lnTo>
                  <a:lnTo>
                    <a:pt x="1814" y="1454"/>
                  </a:lnTo>
                  <a:lnTo>
                    <a:pt x="1818" y="1455"/>
                  </a:lnTo>
                  <a:lnTo>
                    <a:pt x="1824" y="1455"/>
                  </a:lnTo>
                  <a:lnTo>
                    <a:pt x="1829" y="1456"/>
                  </a:lnTo>
                  <a:lnTo>
                    <a:pt x="1834" y="1458"/>
                  </a:lnTo>
                  <a:lnTo>
                    <a:pt x="1839" y="1458"/>
                  </a:lnTo>
                  <a:lnTo>
                    <a:pt x="1843" y="1459"/>
                  </a:lnTo>
                  <a:lnTo>
                    <a:pt x="1849" y="1460"/>
                  </a:lnTo>
                  <a:lnTo>
                    <a:pt x="1854" y="1460"/>
                  </a:lnTo>
                  <a:lnTo>
                    <a:pt x="1859" y="1461"/>
                  </a:lnTo>
                  <a:lnTo>
                    <a:pt x="1864" y="1461"/>
                  </a:lnTo>
                  <a:lnTo>
                    <a:pt x="1868" y="1462"/>
                  </a:lnTo>
                  <a:lnTo>
                    <a:pt x="1873" y="1463"/>
                  </a:lnTo>
                  <a:lnTo>
                    <a:pt x="1879" y="1464"/>
                  </a:lnTo>
                  <a:lnTo>
                    <a:pt x="1884" y="1464"/>
                  </a:lnTo>
                  <a:lnTo>
                    <a:pt x="1888" y="1464"/>
                  </a:lnTo>
                  <a:lnTo>
                    <a:pt x="1893" y="1465"/>
                  </a:lnTo>
                  <a:lnTo>
                    <a:pt x="1898" y="1465"/>
                  </a:lnTo>
                  <a:lnTo>
                    <a:pt x="1904" y="1466"/>
                  </a:lnTo>
                  <a:lnTo>
                    <a:pt x="1909" y="1467"/>
                  </a:lnTo>
                  <a:lnTo>
                    <a:pt x="1913" y="1467"/>
                  </a:lnTo>
                  <a:lnTo>
                    <a:pt x="1918" y="1468"/>
                  </a:lnTo>
                  <a:lnTo>
                    <a:pt x="1923" y="1468"/>
                  </a:lnTo>
                  <a:lnTo>
                    <a:pt x="1929" y="1468"/>
                  </a:lnTo>
                  <a:lnTo>
                    <a:pt x="1934" y="1468"/>
                  </a:lnTo>
                  <a:lnTo>
                    <a:pt x="1938" y="1468"/>
                  </a:lnTo>
                  <a:lnTo>
                    <a:pt x="1943" y="1469"/>
                  </a:lnTo>
                  <a:lnTo>
                    <a:pt x="1948" y="1470"/>
                  </a:lnTo>
                  <a:lnTo>
                    <a:pt x="1953" y="1470"/>
                  </a:lnTo>
                  <a:lnTo>
                    <a:pt x="1958" y="1471"/>
                  </a:lnTo>
                  <a:lnTo>
                    <a:pt x="1963" y="1471"/>
                  </a:lnTo>
                  <a:lnTo>
                    <a:pt x="1968" y="1471"/>
                  </a:lnTo>
                  <a:lnTo>
                    <a:pt x="1973" y="1471"/>
                  </a:lnTo>
                  <a:lnTo>
                    <a:pt x="1978" y="1472"/>
                  </a:lnTo>
                  <a:lnTo>
                    <a:pt x="1983" y="1472"/>
                  </a:lnTo>
                  <a:lnTo>
                    <a:pt x="1988" y="1472"/>
                  </a:lnTo>
                  <a:lnTo>
                    <a:pt x="1993" y="1473"/>
                  </a:lnTo>
                  <a:lnTo>
                    <a:pt x="1998" y="1473"/>
                  </a:lnTo>
                  <a:lnTo>
                    <a:pt x="2003" y="1474"/>
                  </a:lnTo>
                  <a:lnTo>
                    <a:pt x="2008" y="1474"/>
                  </a:lnTo>
                  <a:lnTo>
                    <a:pt x="2013" y="1474"/>
                  </a:lnTo>
                  <a:lnTo>
                    <a:pt x="2018" y="1474"/>
                  </a:lnTo>
                  <a:lnTo>
                    <a:pt x="2023" y="1474"/>
                  </a:lnTo>
                  <a:lnTo>
                    <a:pt x="2028" y="1474"/>
                  </a:lnTo>
                  <a:lnTo>
                    <a:pt x="2033" y="1474"/>
                  </a:lnTo>
                  <a:lnTo>
                    <a:pt x="2038" y="1475"/>
                  </a:lnTo>
                  <a:lnTo>
                    <a:pt x="2043" y="1475"/>
                  </a:lnTo>
                  <a:lnTo>
                    <a:pt x="2048" y="1475"/>
                  </a:lnTo>
                  <a:lnTo>
                    <a:pt x="2053" y="1476"/>
                  </a:lnTo>
                  <a:lnTo>
                    <a:pt x="2058" y="1476"/>
                  </a:lnTo>
                  <a:lnTo>
                    <a:pt x="2063" y="1476"/>
                  </a:lnTo>
                  <a:lnTo>
                    <a:pt x="2068" y="1476"/>
                  </a:lnTo>
                  <a:lnTo>
                    <a:pt x="2073" y="1476"/>
                  </a:lnTo>
                  <a:lnTo>
                    <a:pt x="2078" y="1477"/>
                  </a:lnTo>
                  <a:lnTo>
                    <a:pt x="2083" y="1477"/>
                  </a:lnTo>
                  <a:lnTo>
                    <a:pt x="2088" y="1477"/>
                  </a:lnTo>
                  <a:lnTo>
                    <a:pt x="2093" y="1477"/>
                  </a:lnTo>
                  <a:lnTo>
                    <a:pt x="2097" y="1477"/>
                  </a:lnTo>
                  <a:lnTo>
                    <a:pt x="2103" y="1477"/>
                  </a:lnTo>
                  <a:lnTo>
                    <a:pt x="2108" y="1477"/>
                  </a:lnTo>
                  <a:lnTo>
                    <a:pt x="2113" y="1477"/>
                  </a:lnTo>
                  <a:lnTo>
                    <a:pt x="2118" y="1478"/>
                  </a:lnTo>
                  <a:lnTo>
                    <a:pt x="2122" y="1478"/>
                  </a:lnTo>
                  <a:lnTo>
                    <a:pt x="2128" y="1478"/>
                  </a:lnTo>
                  <a:lnTo>
                    <a:pt x="2133" y="1478"/>
                  </a:lnTo>
                  <a:lnTo>
                    <a:pt x="2138" y="1478"/>
                  </a:lnTo>
                  <a:lnTo>
                    <a:pt x="2143" y="1479"/>
                  </a:lnTo>
                  <a:lnTo>
                    <a:pt x="2147" y="1479"/>
                  </a:lnTo>
                  <a:lnTo>
                    <a:pt x="2153" y="1479"/>
                  </a:lnTo>
                  <a:lnTo>
                    <a:pt x="2158" y="1479"/>
                  </a:lnTo>
                  <a:lnTo>
                    <a:pt x="2163" y="1479"/>
                  </a:lnTo>
                  <a:lnTo>
                    <a:pt x="2167" y="1479"/>
                  </a:lnTo>
                  <a:lnTo>
                    <a:pt x="2172" y="1480"/>
                  </a:lnTo>
                  <a:lnTo>
                    <a:pt x="2177" y="1480"/>
                  </a:lnTo>
                  <a:lnTo>
                    <a:pt x="2183" y="1480"/>
                  </a:lnTo>
                  <a:lnTo>
                    <a:pt x="2188" y="1480"/>
                  </a:lnTo>
                  <a:lnTo>
                    <a:pt x="2192" y="1480"/>
                  </a:lnTo>
                  <a:lnTo>
                    <a:pt x="2197" y="1480"/>
                  </a:lnTo>
                  <a:lnTo>
                    <a:pt x="2202" y="1481"/>
                  </a:lnTo>
                  <a:lnTo>
                    <a:pt x="2208" y="1481"/>
                  </a:lnTo>
                  <a:lnTo>
                    <a:pt x="2213" y="1481"/>
                  </a:lnTo>
                  <a:lnTo>
                    <a:pt x="2217" y="1481"/>
                  </a:lnTo>
                  <a:lnTo>
                    <a:pt x="2222" y="1481"/>
                  </a:lnTo>
                  <a:lnTo>
                    <a:pt x="2227" y="1481"/>
                  </a:lnTo>
                  <a:lnTo>
                    <a:pt x="2233" y="1481"/>
                  </a:lnTo>
                  <a:lnTo>
                    <a:pt x="2237" y="1481"/>
                  </a:lnTo>
                  <a:lnTo>
                    <a:pt x="2242" y="1481"/>
                  </a:lnTo>
                  <a:lnTo>
                    <a:pt x="2247" y="1481"/>
                  </a:lnTo>
                  <a:lnTo>
                    <a:pt x="2252" y="1481"/>
                  </a:lnTo>
                  <a:lnTo>
                    <a:pt x="2257" y="1481"/>
                  </a:lnTo>
                  <a:lnTo>
                    <a:pt x="2262" y="1482"/>
                  </a:lnTo>
                  <a:lnTo>
                    <a:pt x="2267" y="1482"/>
                  </a:lnTo>
                  <a:lnTo>
                    <a:pt x="2272" y="1482"/>
                  </a:lnTo>
                  <a:lnTo>
                    <a:pt x="2277" y="1482"/>
                  </a:lnTo>
                  <a:lnTo>
                    <a:pt x="2282" y="1482"/>
                  </a:lnTo>
                  <a:lnTo>
                    <a:pt x="2287" y="1482"/>
                  </a:lnTo>
                  <a:lnTo>
                    <a:pt x="2292" y="1482"/>
                  </a:lnTo>
                  <a:lnTo>
                    <a:pt x="2297" y="1483"/>
                  </a:lnTo>
                  <a:lnTo>
                    <a:pt x="2302" y="1483"/>
                  </a:lnTo>
                  <a:lnTo>
                    <a:pt x="2307" y="1483"/>
                  </a:lnTo>
                  <a:lnTo>
                    <a:pt x="2312" y="1483"/>
                  </a:lnTo>
                  <a:lnTo>
                    <a:pt x="2317" y="1483"/>
                  </a:lnTo>
                  <a:lnTo>
                    <a:pt x="2322" y="1483"/>
                  </a:lnTo>
                  <a:lnTo>
                    <a:pt x="2327" y="1483"/>
                  </a:lnTo>
                  <a:lnTo>
                    <a:pt x="2332" y="1483"/>
                  </a:lnTo>
                  <a:lnTo>
                    <a:pt x="2337" y="1483"/>
                  </a:lnTo>
                  <a:lnTo>
                    <a:pt x="2342" y="1483"/>
                  </a:lnTo>
                  <a:lnTo>
                    <a:pt x="2347" y="1483"/>
                  </a:lnTo>
                  <a:lnTo>
                    <a:pt x="2352" y="1483"/>
                  </a:lnTo>
                  <a:lnTo>
                    <a:pt x="2357" y="1484"/>
                  </a:lnTo>
                  <a:lnTo>
                    <a:pt x="2362" y="1484"/>
                  </a:lnTo>
                  <a:lnTo>
                    <a:pt x="2367" y="1484"/>
                  </a:lnTo>
                  <a:lnTo>
                    <a:pt x="2372" y="1484"/>
                  </a:lnTo>
                  <a:lnTo>
                    <a:pt x="2377" y="1484"/>
                  </a:lnTo>
                  <a:lnTo>
                    <a:pt x="2382" y="1484"/>
                  </a:lnTo>
                  <a:lnTo>
                    <a:pt x="2387" y="1484"/>
                  </a:lnTo>
                  <a:lnTo>
                    <a:pt x="2392" y="1484"/>
                  </a:lnTo>
                  <a:lnTo>
                    <a:pt x="2397" y="1484"/>
                  </a:lnTo>
                  <a:lnTo>
                    <a:pt x="2401" y="1484"/>
                  </a:lnTo>
                  <a:lnTo>
                    <a:pt x="2407" y="1484"/>
                  </a:lnTo>
                  <a:lnTo>
                    <a:pt x="2412" y="1484"/>
                  </a:lnTo>
                  <a:lnTo>
                    <a:pt x="2417" y="1484"/>
                  </a:lnTo>
                  <a:lnTo>
                    <a:pt x="2422" y="1484"/>
                  </a:lnTo>
                  <a:lnTo>
                    <a:pt x="2426" y="1484"/>
                  </a:lnTo>
                  <a:lnTo>
                    <a:pt x="2432" y="1484"/>
                  </a:lnTo>
                  <a:lnTo>
                    <a:pt x="2437" y="1484"/>
                  </a:lnTo>
                  <a:lnTo>
                    <a:pt x="2442" y="1484"/>
                  </a:lnTo>
                  <a:lnTo>
                    <a:pt x="2446" y="1484"/>
                  </a:lnTo>
                  <a:lnTo>
                    <a:pt x="2451" y="1484"/>
                  </a:lnTo>
                  <a:lnTo>
                    <a:pt x="2457" y="1484"/>
                  </a:lnTo>
                  <a:lnTo>
                    <a:pt x="2462" y="1484"/>
                  </a:lnTo>
                  <a:lnTo>
                    <a:pt x="2467" y="1484"/>
                  </a:lnTo>
                  <a:lnTo>
                    <a:pt x="2471" y="1485"/>
                  </a:lnTo>
                  <a:lnTo>
                    <a:pt x="2476" y="1485"/>
                  </a:lnTo>
                  <a:lnTo>
                    <a:pt x="2481" y="1485"/>
                  </a:lnTo>
                  <a:lnTo>
                    <a:pt x="2487" y="1485"/>
                  </a:lnTo>
                  <a:lnTo>
                    <a:pt x="2492" y="1485"/>
                  </a:lnTo>
                  <a:lnTo>
                    <a:pt x="2496" y="1485"/>
                  </a:lnTo>
                  <a:lnTo>
                    <a:pt x="2501" y="1485"/>
                  </a:lnTo>
                  <a:lnTo>
                    <a:pt x="2506" y="1485"/>
                  </a:lnTo>
                  <a:lnTo>
                    <a:pt x="2512" y="1485"/>
                  </a:lnTo>
                  <a:lnTo>
                    <a:pt x="2516" y="1485"/>
                  </a:lnTo>
                  <a:lnTo>
                    <a:pt x="2521" y="1485"/>
                  </a:lnTo>
                  <a:lnTo>
                    <a:pt x="2526" y="1485"/>
                  </a:lnTo>
                  <a:lnTo>
                    <a:pt x="2531" y="1485"/>
                  </a:lnTo>
                  <a:lnTo>
                    <a:pt x="2537" y="1485"/>
                  </a:lnTo>
                  <a:lnTo>
                    <a:pt x="2541" y="1485"/>
                  </a:lnTo>
                  <a:lnTo>
                    <a:pt x="2546" y="1485"/>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5" name="Freeform 104">
              <a:extLst>
                <a:ext uri="{FF2B5EF4-FFF2-40B4-BE49-F238E27FC236}">
                  <a16:creationId xmlns:a16="http://schemas.microsoft.com/office/drawing/2014/main" id="{00000000-0008-0000-0500-000069000000}"/>
                </a:ext>
              </a:extLst>
            </xdr:cNvPr>
            <xdr:cNvSpPr>
              <a:spLocks/>
            </xdr:cNvSpPr>
          </xdr:nvSpPr>
          <xdr:spPr bwMode="auto">
            <a:xfrm>
              <a:off x="4849712" y="4004599"/>
              <a:ext cx="2727325" cy="11113"/>
            </a:xfrm>
            <a:custGeom>
              <a:avLst/>
              <a:gdLst>
                <a:gd name="T0" fmla="*/ 2147483647 w 1718"/>
                <a:gd name="T1" fmla="*/ 2147483647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1"/>
                  </a:lnTo>
                  <a:lnTo>
                    <a:pt x="10" y="1"/>
                  </a:lnTo>
                  <a:lnTo>
                    <a:pt x="15" y="1"/>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2"/>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3"/>
                  </a:lnTo>
                  <a:lnTo>
                    <a:pt x="295" y="3"/>
                  </a:lnTo>
                  <a:lnTo>
                    <a:pt x="299" y="3"/>
                  </a:lnTo>
                  <a:lnTo>
                    <a:pt x="304" y="3"/>
                  </a:lnTo>
                  <a:lnTo>
                    <a:pt x="309" y="3"/>
                  </a:lnTo>
                  <a:lnTo>
                    <a:pt x="314" y="3"/>
                  </a:lnTo>
                  <a:lnTo>
                    <a:pt x="320" y="3"/>
                  </a:lnTo>
                  <a:lnTo>
                    <a:pt x="324" y="3"/>
                  </a:lnTo>
                  <a:lnTo>
                    <a:pt x="329" y="3"/>
                  </a:lnTo>
                  <a:lnTo>
                    <a:pt x="334" y="2"/>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4"/>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6" name="Freeform 105">
              <a:extLst>
                <a:ext uri="{FF2B5EF4-FFF2-40B4-BE49-F238E27FC236}">
                  <a16:creationId xmlns:a16="http://schemas.microsoft.com/office/drawing/2014/main" id="{00000000-0008-0000-0500-00006A000000}"/>
                </a:ext>
              </a:extLst>
            </xdr:cNvPr>
            <xdr:cNvSpPr>
              <a:spLocks/>
            </xdr:cNvSpPr>
          </xdr:nvSpPr>
          <xdr:spPr bwMode="auto">
            <a:xfrm>
              <a:off x="807937" y="1669386"/>
              <a:ext cx="4041775" cy="2349500"/>
            </a:xfrm>
            <a:custGeom>
              <a:avLst/>
              <a:gdLst>
                <a:gd name="T0" fmla="*/ 2147483647 w 2546"/>
                <a:gd name="T1" fmla="*/ 2147483647 h 1480"/>
                <a:gd name="T2" fmla="*/ 2147483647 w 2546"/>
                <a:gd name="T3" fmla="*/ 2147483647 h 1480"/>
                <a:gd name="T4" fmla="*/ 2147483647 w 2546"/>
                <a:gd name="T5" fmla="*/ 2147483647 h 1480"/>
                <a:gd name="T6" fmla="*/ 2147483647 w 2546"/>
                <a:gd name="T7" fmla="*/ 2147483647 h 1480"/>
                <a:gd name="T8" fmla="*/ 2147483647 w 2546"/>
                <a:gd name="T9" fmla="*/ 2147483647 h 1480"/>
                <a:gd name="T10" fmla="*/ 2147483647 w 2546"/>
                <a:gd name="T11" fmla="*/ 2147483647 h 1480"/>
                <a:gd name="T12" fmla="*/ 2147483647 w 2546"/>
                <a:gd name="T13" fmla="*/ 2147483647 h 1480"/>
                <a:gd name="T14" fmla="*/ 2147483647 w 2546"/>
                <a:gd name="T15" fmla="*/ 2147483647 h 1480"/>
                <a:gd name="T16" fmla="*/ 2147483647 w 2546"/>
                <a:gd name="T17" fmla="*/ 2147483647 h 1480"/>
                <a:gd name="T18" fmla="*/ 2147483647 w 2546"/>
                <a:gd name="T19" fmla="*/ 2147483647 h 1480"/>
                <a:gd name="T20" fmla="*/ 2147483647 w 2546"/>
                <a:gd name="T21" fmla="*/ 2147483647 h 1480"/>
                <a:gd name="T22" fmla="*/ 2147483647 w 2546"/>
                <a:gd name="T23" fmla="*/ 2147483647 h 1480"/>
                <a:gd name="T24" fmla="*/ 2147483647 w 2546"/>
                <a:gd name="T25" fmla="*/ 2147483647 h 1480"/>
                <a:gd name="T26" fmla="*/ 2147483647 w 2546"/>
                <a:gd name="T27" fmla="*/ 2147483647 h 1480"/>
                <a:gd name="T28" fmla="*/ 2147483647 w 2546"/>
                <a:gd name="T29" fmla="*/ 2147483647 h 1480"/>
                <a:gd name="T30" fmla="*/ 2147483647 w 2546"/>
                <a:gd name="T31" fmla="*/ 2147483647 h 1480"/>
                <a:gd name="T32" fmla="*/ 2147483647 w 2546"/>
                <a:gd name="T33" fmla="*/ 2147483647 h 1480"/>
                <a:gd name="T34" fmla="*/ 2147483647 w 2546"/>
                <a:gd name="T35" fmla="*/ 2147483647 h 1480"/>
                <a:gd name="T36" fmla="*/ 2147483647 w 2546"/>
                <a:gd name="T37" fmla="*/ 2147483647 h 1480"/>
                <a:gd name="T38" fmla="*/ 2147483647 w 2546"/>
                <a:gd name="T39" fmla="*/ 2147483647 h 1480"/>
                <a:gd name="T40" fmla="*/ 2147483647 w 2546"/>
                <a:gd name="T41" fmla="*/ 2147483647 h 1480"/>
                <a:gd name="T42" fmla="*/ 2147483647 w 2546"/>
                <a:gd name="T43" fmla="*/ 2147483647 h 1480"/>
                <a:gd name="T44" fmla="*/ 2147483647 w 2546"/>
                <a:gd name="T45" fmla="*/ 2147483647 h 1480"/>
                <a:gd name="T46" fmla="*/ 2147483647 w 2546"/>
                <a:gd name="T47" fmla="*/ 2147483647 h 1480"/>
                <a:gd name="T48" fmla="*/ 2147483647 w 2546"/>
                <a:gd name="T49" fmla="*/ 2147483647 h 1480"/>
                <a:gd name="T50" fmla="*/ 2147483647 w 2546"/>
                <a:gd name="T51" fmla="*/ 2147483647 h 1480"/>
                <a:gd name="T52" fmla="*/ 2147483647 w 2546"/>
                <a:gd name="T53" fmla="*/ 2147483647 h 1480"/>
                <a:gd name="T54" fmla="*/ 2147483647 w 2546"/>
                <a:gd name="T55" fmla="*/ 2147483647 h 1480"/>
                <a:gd name="T56" fmla="*/ 2147483647 w 2546"/>
                <a:gd name="T57" fmla="*/ 2147483647 h 1480"/>
                <a:gd name="T58" fmla="*/ 2147483647 w 2546"/>
                <a:gd name="T59" fmla="*/ 2147483647 h 1480"/>
                <a:gd name="T60" fmla="*/ 2147483647 w 2546"/>
                <a:gd name="T61" fmla="*/ 2147483647 h 1480"/>
                <a:gd name="T62" fmla="*/ 2147483647 w 2546"/>
                <a:gd name="T63" fmla="*/ 2147483647 h 1480"/>
                <a:gd name="T64" fmla="*/ 2147483647 w 2546"/>
                <a:gd name="T65" fmla="*/ 2147483647 h 1480"/>
                <a:gd name="T66" fmla="*/ 2147483647 w 2546"/>
                <a:gd name="T67" fmla="*/ 2147483647 h 1480"/>
                <a:gd name="T68" fmla="*/ 2147483647 w 2546"/>
                <a:gd name="T69" fmla="*/ 2147483647 h 1480"/>
                <a:gd name="T70" fmla="*/ 2147483647 w 2546"/>
                <a:gd name="T71" fmla="*/ 2147483647 h 1480"/>
                <a:gd name="T72" fmla="*/ 2147483647 w 2546"/>
                <a:gd name="T73" fmla="*/ 2147483647 h 1480"/>
                <a:gd name="T74" fmla="*/ 2147483647 w 2546"/>
                <a:gd name="T75" fmla="*/ 2147483647 h 1480"/>
                <a:gd name="T76" fmla="*/ 2147483647 w 2546"/>
                <a:gd name="T77" fmla="*/ 2147483647 h 1480"/>
                <a:gd name="T78" fmla="*/ 2147483647 w 2546"/>
                <a:gd name="T79" fmla="*/ 2147483647 h 1480"/>
                <a:gd name="T80" fmla="*/ 2147483647 w 2546"/>
                <a:gd name="T81" fmla="*/ 2147483647 h 1480"/>
                <a:gd name="T82" fmla="*/ 2147483647 w 2546"/>
                <a:gd name="T83" fmla="*/ 2147483647 h 1480"/>
                <a:gd name="T84" fmla="*/ 2147483647 w 2546"/>
                <a:gd name="T85" fmla="*/ 2147483647 h 1480"/>
                <a:gd name="T86" fmla="*/ 2147483647 w 2546"/>
                <a:gd name="T87" fmla="*/ 2147483647 h 1480"/>
                <a:gd name="T88" fmla="*/ 2147483647 w 2546"/>
                <a:gd name="T89" fmla="*/ 2147483647 h 1480"/>
                <a:gd name="T90" fmla="*/ 2147483647 w 2546"/>
                <a:gd name="T91" fmla="*/ 2147483647 h 1480"/>
                <a:gd name="T92" fmla="*/ 2147483647 w 2546"/>
                <a:gd name="T93" fmla="*/ 2147483647 h 1480"/>
                <a:gd name="T94" fmla="*/ 2147483647 w 2546"/>
                <a:gd name="T95" fmla="*/ 2147483647 h 1480"/>
                <a:gd name="T96" fmla="*/ 2147483647 w 2546"/>
                <a:gd name="T97" fmla="*/ 2147483647 h 1480"/>
                <a:gd name="T98" fmla="*/ 2147483647 w 2546"/>
                <a:gd name="T99" fmla="*/ 2147483647 h 1480"/>
                <a:gd name="T100" fmla="*/ 2147483647 w 2546"/>
                <a:gd name="T101" fmla="*/ 2147483647 h 1480"/>
                <a:gd name="T102" fmla="*/ 2147483647 w 2546"/>
                <a:gd name="T103" fmla="*/ 2147483647 h 1480"/>
                <a:gd name="T104" fmla="*/ 2147483647 w 2546"/>
                <a:gd name="T105" fmla="*/ 2147483647 h 1480"/>
                <a:gd name="T106" fmla="*/ 2147483647 w 2546"/>
                <a:gd name="T107" fmla="*/ 2147483647 h 1480"/>
                <a:gd name="T108" fmla="*/ 2147483647 w 2546"/>
                <a:gd name="T109" fmla="*/ 2147483647 h 1480"/>
                <a:gd name="T110" fmla="*/ 2147483647 w 2546"/>
                <a:gd name="T111" fmla="*/ 2147483647 h 148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80">
                  <a:moveTo>
                    <a:pt x="0" y="1480"/>
                  </a:moveTo>
                  <a:lnTo>
                    <a:pt x="5" y="1480"/>
                  </a:lnTo>
                  <a:lnTo>
                    <a:pt x="10" y="1480"/>
                  </a:lnTo>
                  <a:lnTo>
                    <a:pt x="15" y="1480"/>
                  </a:lnTo>
                  <a:lnTo>
                    <a:pt x="20" y="1480"/>
                  </a:lnTo>
                  <a:lnTo>
                    <a:pt x="24" y="1480"/>
                  </a:lnTo>
                  <a:lnTo>
                    <a:pt x="30" y="1480"/>
                  </a:lnTo>
                  <a:lnTo>
                    <a:pt x="35" y="1480"/>
                  </a:lnTo>
                  <a:lnTo>
                    <a:pt x="40" y="1480"/>
                  </a:lnTo>
                  <a:lnTo>
                    <a:pt x="45" y="1480"/>
                  </a:lnTo>
                  <a:lnTo>
                    <a:pt x="49" y="1480"/>
                  </a:lnTo>
                  <a:lnTo>
                    <a:pt x="55" y="1480"/>
                  </a:lnTo>
                  <a:lnTo>
                    <a:pt x="60" y="1480"/>
                  </a:lnTo>
                  <a:lnTo>
                    <a:pt x="65" y="1480"/>
                  </a:lnTo>
                  <a:lnTo>
                    <a:pt x="70" y="1480"/>
                  </a:lnTo>
                  <a:lnTo>
                    <a:pt x="74" y="1480"/>
                  </a:lnTo>
                  <a:lnTo>
                    <a:pt x="79" y="1480"/>
                  </a:lnTo>
                  <a:lnTo>
                    <a:pt x="85" y="1480"/>
                  </a:lnTo>
                  <a:lnTo>
                    <a:pt x="90" y="1480"/>
                  </a:lnTo>
                  <a:lnTo>
                    <a:pt x="94" y="1480"/>
                  </a:lnTo>
                  <a:lnTo>
                    <a:pt x="99" y="1480"/>
                  </a:lnTo>
                  <a:lnTo>
                    <a:pt x="104" y="1480"/>
                  </a:lnTo>
                  <a:lnTo>
                    <a:pt x="110" y="1480"/>
                  </a:lnTo>
                  <a:lnTo>
                    <a:pt x="115" y="1480"/>
                  </a:lnTo>
                  <a:lnTo>
                    <a:pt x="119" y="1480"/>
                  </a:lnTo>
                  <a:lnTo>
                    <a:pt x="124" y="1480"/>
                  </a:lnTo>
                  <a:lnTo>
                    <a:pt x="129" y="1480"/>
                  </a:lnTo>
                  <a:lnTo>
                    <a:pt x="135" y="1480"/>
                  </a:lnTo>
                  <a:lnTo>
                    <a:pt x="140" y="1480"/>
                  </a:lnTo>
                  <a:lnTo>
                    <a:pt x="144" y="1480"/>
                  </a:lnTo>
                  <a:lnTo>
                    <a:pt x="149" y="1480"/>
                  </a:lnTo>
                  <a:lnTo>
                    <a:pt x="154" y="1480"/>
                  </a:lnTo>
                  <a:lnTo>
                    <a:pt x="159" y="1480"/>
                  </a:lnTo>
                  <a:lnTo>
                    <a:pt x="164" y="1480"/>
                  </a:lnTo>
                  <a:lnTo>
                    <a:pt x="169" y="1480"/>
                  </a:lnTo>
                  <a:lnTo>
                    <a:pt x="174" y="1480"/>
                  </a:lnTo>
                  <a:lnTo>
                    <a:pt x="179" y="1480"/>
                  </a:lnTo>
                  <a:lnTo>
                    <a:pt x="184" y="1480"/>
                  </a:lnTo>
                  <a:lnTo>
                    <a:pt x="189" y="1480"/>
                  </a:lnTo>
                  <a:lnTo>
                    <a:pt x="194" y="1480"/>
                  </a:lnTo>
                  <a:lnTo>
                    <a:pt x="199" y="1480"/>
                  </a:lnTo>
                  <a:lnTo>
                    <a:pt x="204" y="1480"/>
                  </a:lnTo>
                  <a:lnTo>
                    <a:pt x="209" y="1480"/>
                  </a:lnTo>
                  <a:lnTo>
                    <a:pt x="214" y="1480"/>
                  </a:lnTo>
                  <a:lnTo>
                    <a:pt x="219" y="1480"/>
                  </a:lnTo>
                  <a:lnTo>
                    <a:pt x="224" y="1480"/>
                  </a:lnTo>
                  <a:lnTo>
                    <a:pt x="229" y="1480"/>
                  </a:lnTo>
                  <a:lnTo>
                    <a:pt x="234" y="1480"/>
                  </a:lnTo>
                  <a:lnTo>
                    <a:pt x="239" y="1480"/>
                  </a:lnTo>
                  <a:lnTo>
                    <a:pt x="244" y="1480"/>
                  </a:lnTo>
                  <a:lnTo>
                    <a:pt x="249" y="1480"/>
                  </a:lnTo>
                  <a:lnTo>
                    <a:pt x="254" y="1480"/>
                  </a:lnTo>
                  <a:lnTo>
                    <a:pt x="259" y="1480"/>
                  </a:lnTo>
                  <a:lnTo>
                    <a:pt x="264" y="1480"/>
                  </a:lnTo>
                  <a:lnTo>
                    <a:pt x="269" y="1480"/>
                  </a:lnTo>
                  <a:lnTo>
                    <a:pt x="274" y="1480"/>
                  </a:lnTo>
                  <a:lnTo>
                    <a:pt x="279" y="1480"/>
                  </a:lnTo>
                  <a:lnTo>
                    <a:pt x="284" y="1480"/>
                  </a:lnTo>
                  <a:lnTo>
                    <a:pt x="289" y="1480"/>
                  </a:lnTo>
                  <a:lnTo>
                    <a:pt x="294" y="1480"/>
                  </a:lnTo>
                  <a:lnTo>
                    <a:pt x="299" y="1480"/>
                  </a:lnTo>
                  <a:lnTo>
                    <a:pt x="303" y="1480"/>
                  </a:lnTo>
                  <a:lnTo>
                    <a:pt x="309" y="1480"/>
                  </a:lnTo>
                  <a:lnTo>
                    <a:pt x="314" y="1480"/>
                  </a:lnTo>
                  <a:lnTo>
                    <a:pt x="319" y="1480"/>
                  </a:lnTo>
                  <a:lnTo>
                    <a:pt x="324" y="1480"/>
                  </a:lnTo>
                  <a:lnTo>
                    <a:pt x="328" y="1480"/>
                  </a:lnTo>
                  <a:lnTo>
                    <a:pt x="334" y="1480"/>
                  </a:lnTo>
                  <a:lnTo>
                    <a:pt x="339" y="1480"/>
                  </a:lnTo>
                  <a:lnTo>
                    <a:pt x="344" y="1480"/>
                  </a:lnTo>
                  <a:lnTo>
                    <a:pt x="349" y="1480"/>
                  </a:lnTo>
                  <a:lnTo>
                    <a:pt x="353" y="1480"/>
                  </a:lnTo>
                  <a:lnTo>
                    <a:pt x="359" y="1480"/>
                  </a:lnTo>
                  <a:lnTo>
                    <a:pt x="364" y="1480"/>
                  </a:lnTo>
                  <a:lnTo>
                    <a:pt x="369" y="1480"/>
                  </a:lnTo>
                  <a:lnTo>
                    <a:pt x="373" y="1480"/>
                  </a:lnTo>
                  <a:lnTo>
                    <a:pt x="378" y="1480"/>
                  </a:lnTo>
                  <a:lnTo>
                    <a:pt x="383" y="1480"/>
                  </a:lnTo>
                  <a:lnTo>
                    <a:pt x="389" y="1480"/>
                  </a:lnTo>
                  <a:lnTo>
                    <a:pt x="394" y="1480"/>
                  </a:lnTo>
                  <a:lnTo>
                    <a:pt x="398" y="1480"/>
                  </a:lnTo>
                  <a:lnTo>
                    <a:pt x="403" y="1480"/>
                  </a:lnTo>
                  <a:lnTo>
                    <a:pt x="408" y="1480"/>
                  </a:lnTo>
                  <a:lnTo>
                    <a:pt x="414" y="1480"/>
                  </a:lnTo>
                  <a:lnTo>
                    <a:pt x="419" y="1480"/>
                  </a:lnTo>
                  <a:lnTo>
                    <a:pt x="423" y="1480"/>
                  </a:lnTo>
                  <a:lnTo>
                    <a:pt x="428" y="1480"/>
                  </a:lnTo>
                  <a:lnTo>
                    <a:pt x="433" y="1480"/>
                  </a:lnTo>
                  <a:lnTo>
                    <a:pt x="439" y="1480"/>
                  </a:lnTo>
                  <a:lnTo>
                    <a:pt x="443" y="1480"/>
                  </a:lnTo>
                  <a:lnTo>
                    <a:pt x="448" y="1480"/>
                  </a:lnTo>
                  <a:lnTo>
                    <a:pt x="453" y="1480"/>
                  </a:lnTo>
                  <a:lnTo>
                    <a:pt x="458" y="1480"/>
                  </a:lnTo>
                  <a:lnTo>
                    <a:pt x="463" y="1480"/>
                  </a:lnTo>
                  <a:lnTo>
                    <a:pt x="468" y="1480"/>
                  </a:lnTo>
                  <a:lnTo>
                    <a:pt x="473" y="1480"/>
                  </a:lnTo>
                  <a:lnTo>
                    <a:pt x="478" y="1480"/>
                  </a:lnTo>
                  <a:lnTo>
                    <a:pt x="483" y="1480"/>
                  </a:lnTo>
                  <a:lnTo>
                    <a:pt x="488" y="1480"/>
                  </a:lnTo>
                  <a:lnTo>
                    <a:pt x="493" y="1480"/>
                  </a:lnTo>
                  <a:lnTo>
                    <a:pt x="498" y="1480"/>
                  </a:lnTo>
                  <a:lnTo>
                    <a:pt x="503" y="1480"/>
                  </a:lnTo>
                  <a:lnTo>
                    <a:pt x="508" y="1480"/>
                  </a:lnTo>
                  <a:lnTo>
                    <a:pt x="513" y="1480"/>
                  </a:lnTo>
                  <a:lnTo>
                    <a:pt x="518" y="1480"/>
                  </a:lnTo>
                  <a:lnTo>
                    <a:pt x="523" y="1480"/>
                  </a:lnTo>
                  <a:lnTo>
                    <a:pt x="528" y="1480"/>
                  </a:lnTo>
                  <a:lnTo>
                    <a:pt x="533" y="1480"/>
                  </a:lnTo>
                  <a:lnTo>
                    <a:pt x="538" y="1480"/>
                  </a:lnTo>
                  <a:lnTo>
                    <a:pt x="543" y="1480"/>
                  </a:lnTo>
                  <a:lnTo>
                    <a:pt x="548" y="1480"/>
                  </a:lnTo>
                  <a:lnTo>
                    <a:pt x="553" y="1480"/>
                  </a:lnTo>
                  <a:lnTo>
                    <a:pt x="558" y="1480"/>
                  </a:lnTo>
                  <a:lnTo>
                    <a:pt x="563" y="1480"/>
                  </a:lnTo>
                  <a:lnTo>
                    <a:pt x="568" y="1480"/>
                  </a:lnTo>
                  <a:lnTo>
                    <a:pt x="573" y="1480"/>
                  </a:lnTo>
                  <a:lnTo>
                    <a:pt x="578" y="1480"/>
                  </a:lnTo>
                  <a:lnTo>
                    <a:pt x="583" y="1480"/>
                  </a:lnTo>
                  <a:lnTo>
                    <a:pt x="588" y="1480"/>
                  </a:lnTo>
                  <a:lnTo>
                    <a:pt x="593" y="1480"/>
                  </a:lnTo>
                  <a:lnTo>
                    <a:pt x="598" y="1480"/>
                  </a:lnTo>
                  <a:lnTo>
                    <a:pt x="603" y="1480"/>
                  </a:lnTo>
                  <a:lnTo>
                    <a:pt x="607" y="1480"/>
                  </a:lnTo>
                  <a:lnTo>
                    <a:pt x="613" y="1480"/>
                  </a:lnTo>
                  <a:lnTo>
                    <a:pt x="618" y="1479"/>
                  </a:lnTo>
                  <a:lnTo>
                    <a:pt x="623" y="1479"/>
                  </a:lnTo>
                  <a:lnTo>
                    <a:pt x="628" y="1479"/>
                  </a:lnTo>
                  <a:lnTo>
                    <a:pt x="632" y="1479"/>
                  </a:lnTo>
                  <a:lnTo>
                    <a:pt x="638" y="1479"/>
                  </a:lnTo>
                  <a:lnTo>
                    <a:pt x="643" y="1479"/>
                  </a:lnTo>
                  <a:lnTo>
                    <a:pt x="648" y="1479"/>
                  </a:lnTo>
                  <a:lnTo>
                    <a:pt x="652" y="1478"/>
                  </a:lnTo>
                  <a:lnTo>
                    <a:pt x="657" y="1478"/>
                  </a:lnTo>
                  <a:lnTo>
                    <a:pt x="663" y="1478"/>
                  </a:lnTo>
                  <a:lnTo>
                    <a:pt x="668" y="1477"/>
                  </a:lnTo>
                  <a:lnTo>
                    <a:pt x="673" y="1477"/>
                  </a:lnTo>
                  <a:lnTo>
                    <a:pt x="677" y="1476"/>
                  </a:lnTo>
                  <a:lnTo>
                    <a:pt x="682" y="1476"/>
                  </a:lnTo>
                  <a:lnTo>
                    <a:pt x="687" y="1476"/>
                  </a:lnTo>
                  <a:lnTo>
                    <a:pt x="693" y="1476"/>
                  </a:lnTo>
                  <a:lnTo>
                    <a:pt x="698" y="1475"/>
                  </a:lnTo>
                  <a:lnTo>
                    <a:pt x="702" y="1474"/>
                  </a:lnTo>
                  <a:lnTo>
                    <a:pt x="707" y="1473"/>
                  </a:lnTo>
                  <a:lnTo>
                    <a:pt x="712" y="1472"/>
                  </a:lnTo>
                  <a:lnTo>
                    <a:pt x="718" y="1471"/>
                  </a:lnTo>
                  <a:lnTo>
                    <a:pt x="722" y="1470"/>
                  </a:lnTo>
                  <a:lnTo>
                    <a:pt x="727" y="1468"/>
                  </a:lnTo>
                  <a:lnTo>
                    <a:pt x="732" y="1467"/>
                  </a:lnTo>
                  <a:lnTo>
                    <a:pt x="737" y="1464"/>
                  </a:lnTo>
                  <a:lnTo>
                    <a:pt x="743" y="1462"/>
                  </a:lnTo>
                  <a:lnTo>
                    <a:pt x="747" y="1460"/>
                  </a:lnTo>
                  <a:lnTo>
                    <a:pt x="752" y="1457"/>
                  </a:lnTo>
                  <a:lnTo>
                    <a:pt x="757" y="1454"/>
                  </a:lnTo>
                  <a:lnTo>
                    <a:pt x="762" y="1450"/>
                  </a:lnTo>
                  <a:lnTo>
                    <a:pt x="767" y="1446"/>
                  </a:lnTo>
                  <a:lnTo>
                    <a:pt x="772" y="1441"/>
                  </a:lnTo>
                  <a:lnTo>
                    <a:pt x="777" y="1437"/>
                  </a:lnTo>
                  <a:lnTo>
                    <a:pt x="782" y="1431"/>
                  </a:lnTo>
                  <a:lnTo>
                    <a:pt x="787" y="1425"/>
                  </a:lnTo>
                  <a:lnTo>
                    <a:pt x="792" y="1419"/>
                  </a:lnTo>
                  <a:lnTo>
                    <a:pt x="797" y="1412"/>
                  </a:lnTo>
                  <a:lnTo>
                    <a:pt x="802" y="1404"/>
                  </a:lnTo>
                  <a:lnTo>
                    <a:pt x="807" y="1395"/>
                  </a:lnTo>
                  <a:lnTo>
                    <a:pt x="812" y="1387"/>
                  </a:lnTo>
                  <a:lnTo>
                    <a:pt x="817" y="1377"/>
                  </a:lnTo>
                  <a:lnTo>
                    <a:pt x="822" y="1366"/>
                  </a:lnTo>
                  <a:lnTo>
                    <a:pt x="827" y="1355"/>
                  </a:lnTo>
                  <a:lnTo>
                    <a:pt x="832" y="1343"/>
                  </a:lnTo>
                  <a:lnTo>
                    <a:pt x="837" y="1330"/>
                  </a:lnTo>
                  <a:lnTo>
                    <a:pt x="842" y="1316"/>
                  </a:lnTo>
                  <a:lnTo>
                    <a:pt x="847" y="1302"/>
                  </a:lnTo>
                  <a:lnTo>
                    <a:pt x="852" y="1288"/>
                  </a:lnTo>
                  <a:lnTo>
                    <a:pt x="857" y="1273"/>
                  </a:lnTo>
                  <a:lnTo>
                    <a:pt x="862" y="1256"/>
                  </a:lnTo>
                  <a:lnTo>
                    <a:pt x="867" y="1240"/>
                  </a:lnTo>
                  <a:lnTo>
                    <a:pt x="872" y="1224"/>
                  </a:lnTo>
                  <a:lnTo>
                    <a:pt x="877" y="1205"/>
                  </a:lnTo>
                  <a:lnTo>
                    <a:pt x="882" y="1187"/>
                  </a:lnTo>
                  <a:lnTo>
                    <a:pt x="887" y="1168"/>
                  </a:lnTo>
                  <a:lnTo>
                    <a:pt x="892" y="1148"/>
                  </a:lnTo>
                  <a:lnTo>
                    <a:pt x="897" y="1127"/>
                  </a:lnTo>
                  <a:lnTo>
                    <a:pt x="902" y="1106"/>
                  </a:lnTo>
                  <a:lnTo>
                    <a:pt x="907" y="1084"/>
                  </a:lnTo>
                  <a:lnTo>
                    <a:pt x="912" y="1061"/>
                  </a:lnTo>
                  <a:lnTo>
                    <a:pt x="917" y="1037"/>
                  </a:lnTo>
                  <a:lnTo>
                    <a:pt x="922" y="1013"/>
                  </a:lnTo>
                  <a:lnTo>
                    <a:pt x="927" y="988"/>
                  </a:lnTo>
                  <a:lnTo>
                    <a:pt x="932" y="963"/>
                  </a:lnTo>
                  <a:lnTo>
                    <a:pt x="936" y="937"/>
                  </a:lnTo>
                  <a:lnTo>
                    <a:pt x="942" y="910"/>
                  </a:lnTo>
                  <a:lnTo>
                    <a:pt x="947" y="884"/>
                  </a:lnTo>
                  <a:lnTo>
                    <a:pt x="952" y="857"/>
                  </a:lnTo>
                  <a:lnTo>
                    <a:pt x="956" y="829"/>
                  </a:lnTo>
                  <a:lnTo>
                    <a:pt x="961" y="801"/>
                  </a:lnTo>
                  <a:lnTo>
                    <a:pt x="967" y="773"/>
                  </a:lnTo>
                  <a:lnTo>
                    <a:pt x="972" y="745"/>
                  </a:lnTo>
                  <a:lnTo>
                    <a:pt x="977" y="716"/>
                  </a:lnTo>
                  <a:lnTo>
                    <a:pt x="981" y="687"/>
                  </a:lnTo>
                  <a:lnTo>
                    <a:pt x="986" y="658"/>
                  </a:lnTo>
                  <a:lnTo>
                    <a:pt x="992" y="629"/>
                  </a:lnTo>
                  <a:lnTo>
                    <a:pt x="997" y="601"/>
                  </a:lnTo>
                  <a:lnTo>
                    <a:pt x="1002" y="572"/>
                  </a:lnTo>
                  <a:lnTo>
                    <a:pt x="1006" y="544"/>
                  </a:lnTo>
                  <a:lnTo>
                    <a:pt x="1011" y="515"/>
                  </a:lnTo>
                  <a:lnTo>
                    <a:pt x="1016" y="486"/>
                  </a:lnTo>
                  <a:lnTo>
                    <a:pt x="1022" y="455"/>
                  </a:lnTo>
                  <a:lnTo>
                    <a:pt x="1026" y="424"/>
                  </a:lnTo>
                  <a:lnTo>
                    <a:pt x="1031" y="392"/>
                  </a:lnTo>
                  <a:lnTo>
                    <a:pt x="1036" y="360"/>
                  </a:lnTo>
                  <a:lnTo>
                    <a:pt x="1041" y="330"/>
                  </a:lnTo>
                  <a:lnTo>
                    <a:pt x="1047" y="301"/>
                  </a:lnTo>
                  <a:lnTo>
                    <a:pt x="1051" y="273"/>
                  </a:lnTo>
                  <a:lnTo>
                    <a:pt x="1056" y="247"/>
                  </a:lnTo>
                  <a:lnTo>
                    <a:pt x="1061" y="221"/>
                  </a:lnTo>
                  <a:lnTo>
                    <a:pt x="1066" y="198"/>
                  </a:lnTo>
                  <a:lnTo>
                    <a:pt x="1072" y="174"/>
                  </a:lnTo>
                  <a:lnTo>
                    <a:pt x="1076" y="153"/>
                  </a:lnTo>
                  <a:lnTo>
                    <a:pt x="1081" y="132"/>
                  </a:lnTo>
                  <a:lnTo>
                    <a:pt x="1086" y="114"/>
                  </a:lnTo>
                  <a:lnTo>
                    <a:pt x="1091" y="96"/>
                  </a:lnTo>
                  <a:lnTo>
                    <a:pt x="1096" y="80"/>
                  </a:lnTo>
                  <a:lnTo>
                    <a:pt x="1101" y="65"/>
                  </a:lnTo>
                  <a:lnTo>
                    <a:pt x="1106" y="52"/>
                  </a:lnTo>
                  <a:lnTo>
                    <a:pt x="1111" y="40"/>
                  </a:lnTo>
                  <a:lnTo>
                    <a:pt x="1116" y="30"/>
                  </a:lnTo>
                  <a:lnTo>
                    <a:pt x="1121" y="21"/>
                  </a:lnTo>
                  <a:lnTo>
                    <a:pt x="1126" y="14"/>
                  </a:lnTo>
                  <a:lnTo>
                    <a:pt x="1131" y="8"/>
                  </a:lnTo>
                  <a:lnTo>
                    <a:pt x="1136" y="4"/>
                  </a:lnTo>
                  <a:lnTo>
                    <a:pt x="1141" y="1"/>
                  </a:lnTo>
                  <a:lnTo>
                    <a:pt x="1146" y="0"/>
                  </a:lnTo>
                  <a:lnTo>
                    <a:pt x="1151" y="0"/>
                  </a:lnTo>
                  <a:lnTo>
                    <a:pt x="1156" y="2"/>
                  </a:lnTo>
                  <a:lnTo>
                    <a:pt x="1161" y="5"/>
                  </a:lnTo>
                  <a:lnTo>
                    <a:pt x="1166" y="10"/>
                  </a:lnTo>
                  <a:lnTo>
                    <a:pt x="1171" y="16"/>
                  </a:lnTo>
                  <a:lnTo>
                    <a:pt x="1176" y="23"/>
                  </a:lnTo>
                  <a:lnTo>
                    <a:pt x="1181" y="31"/>
                  </a:lnTo>
                  <a:lnTo>
                    <a:pt x="1186" y="41"/>
                  </a:lnTo>
                  <a:lnTo>
                    <a:pt x="1191" y="52"/>
                  </a:lnTo>
                  <a:lnTo>
                    <a:pt x="1196" y="64"/>
                  </a:lnTo>
                  <a:lnTo>
                    <a:pt x="1201" y="77"/>
                  </a:lnTo>
                  <a:lnTo>
                    <a:pt x="1206" y="92"/>
                  </a:lnTo>
                  <a:lnTo>
                    <a:pt x="1211" y="107"/>
                  </a:lnTo>
                  <a:lnTo>
                    <a:pt x="1216" y="123"/>
                  </a:lnTo>
                  <a:lnTo>
                    <a:pt x="1221" y="140"/>
                  </a:lnTo>
                  <a:lnTo>
                    <a:pt x="1226" y="157"/>
                  </a:lnTo>
                  <a:lnTo>
                    <a:pt x="1231" y="176"/>
                  </a:lnTo>
                  <a:lnTo>
                    <a:pt x="1235" y="195"/>
                  </a:lnTo>
                  <a:lnTo>
                    <a:pt x="1240" y="215"/>
                  </a:lnTo>
                  <a:lnTo>
                    <a:pt x="1246" y="234"/>
                  </a:lnTo>
                  <a:lnTo>
                    <a:pt x="1251" y="254"/>
                  </a:lnTo>
                  <a:lnTo>
                    <a:pt x="1256" y="274"/>
                  </a:lnTo>
                  <a:lnTo>
                    <a:pt x="1260" y="294"/>
                  </a:lnTo>
                  <a:lnTo>
                    <a:pt x="1265" y="315"/>
                  </a:lnTo>
                  <a:lnTo>
                    <a:pt x="1271" y="334"/>
                  </a:lnTo>
                  <a:lnTo>
                    <a:pt x="1276" y="355"/>
                  </a:lnTo>
                  <a:lnTo>
                    <a:pt x="1281" y="376"/>
                  </a:lnTo>
                  <a:lnTo>
                    <a:pt x="1285" y="396"/>
                  </a:lnTo>
                  <a:lnTo>
                    <a:pt x="1290" y="417"/>
                  </a:lnTo>
                  <a:lnTo>
                    <a:pt x="1296" y="438"/>
                  </a:lnTo>
                  <a:lnTo>
                    <a:pt x="1301" y="460"/>
                  </a:lnTo>
                  <a:lnTo>
                    <a:pt x="1305" y="480"/>
                  </a:lnTo>
                  <a:lnTo>
                    <a:pt x="1310" y="502"/>
                  </a:lnTo>
                  <a:lnTo>
                    <a:pt x="1315" y="523"/>
                  </a:lnTo>
                  <a:lnTo>
                    <a:pt x="1320" y="545"/>
                  </a:lnTo>
                  <a:lnTo>
                    <a:pt x="1326" y="565"/>
                  </a:lnTo>
                  <a:lnTo>
                    <a:pt x="1330" y="587"/>
                  </a:lnTo>
                  <a:lnTo>
                    <a:pt x="1335" y="607"/>
                  </a:lnTo>
                  <a:lnTo>
                    <a:pt x="1340" y="629"/>
                  </a:lnTo>
                  <a:lnTo>
                    <a:pt x="1345" y="649"/>
                  </a:lnTo>
                  <a:lnTo>
                    <a:pt x="1351" y="670"/>
                  </a:lnTo>
                  <a:lnTo>
                    <a:pt x="1355" y="690"/>
                  </a:lnTo>
                  <a:lnTo>
                    <a:pt x="1360" y="710"/>
                  </a:lnTo>
                  <a:lnTo>
                    <a:pt x="1365" y="729"/>
                  </a:lnTo>
                  <a:lnTo>
                    <a:pt x="1370" y="749"/>
                  </a:lnTo>
                  <a:lnTo>
                    <a:pt x="1375" y="768"/>
                  </a:lnTo>
                  <a:lnTo>
                    <a:pt x="1380" y="787"/>
                  </a:lnTo>
                  <a:lnTo>
                    <a:pt x="1385" y="807"/>
                  </a:lnTo>
                  <a:lnTo>
                    <a:pt x="1390" y="825"/>
                  </a:lnTo>
                  <a:lnTo>
                    <a:pt x="1395" y="843"/>
                  </a:lnTo>
                  <a:lnTo>
                    <a:pt x="1400" y="861"/>
                  </a:lnTo>
                  <a:lnTo>
                    <a:pt x="1405" y="878"/>
                  </a:lnTo>
                  <a:lnTo>
                    <a:pt x="1410" y="895"/>
                  </a:lnTo>
                  <a:lnTo>
                    <a:pt x="1415" y="913"/>
                  </a:lnTo>
                  <a:lnTo>
                    <a:pt x="1420" y="930"/>
                  </a:lnTo>
                  <a:lnTo>
                    <a:pt x="1425" y="949"/>
                  </a:lnTo>
                  <a:lnTo>
                    <a:pt x="1430" y="968"/>
                  </a:lnTo>
                  <a:lnTo>
                    <a:pt x="1435" y="986"/>
                  </a:lnTo>
                  <a:lnTo>
                    <a:pt x="1440" y="1004"/>
                  </a:lnTo>
                  <a:lnTo>
                    <a:pt x="1445" y="1020"/>
                  </a:lnTo>
                  <a:lnTo>
                    <a:pt x="1450" y="1036"/>
                  </a:lnTo>
                  <a:lnTo>
                    <a:pt x="1455" y="1052"/>
                  </a:lnTo>
                  <a:lnTo>
                    <a:pt x="1460" y="1067"/>
                  </a:lnTo>
                  <a:lnTo>
                    <a:pt x="1465" y="1082"/>
                  </a:lnTo>
                  <a:lnTo>
                    <a:pt x="1470" y="1095"/>
                  </a:lnTo>
                  <a:lnTo>
                    <a:pt x="1475" y="1109"/>
                  </a:lnTo>
                  <a:lnTo>
                    <a:pt x="1480" y="1122"/>
                  </a:lnTo>
                  <a:lnTo>
                    <a:pt x="1485" y="1135"/>
                  </a:lnTo>
                  <a:lnTo>
                    <a:pt x="1490" y="1147"/>
                  </a:lnTo>
                  <a:lnTo>
                    <a:pt x="1495" y="1159"/>
                  </a:lnTo>
                  <a:lnTo>
                    <a:pt x="1500" y="1171"/>
                  </a:lnTo>
                  <a:lnTo>
                    <a:pt x="1505" y="1182"/>
                  </a:lnTo>
                  <a:lnTo>
                    <a:pt x="1510" y="1192"/>
                  </a:lnTo>
                  <a:lnTo>
                    <a:pt x="1514" y="1202"/>
                  </a:lnTo>
                  <a:lnTo>
                    <a:pt x="1520" y="1212"/>
                  </a:lnTo>
                  <a:lnTo>
                    <a:pt x="1525" y="1222"/>
                  </a:lnTo>
                  <a:lnTo>
                    <a:pt x="1530" y="1231"/>
                  </a:lnTo>
                  <a:lnTo>
                    <a:pt x="1535" y="1240"/>
                  </a:lnTo>
                  <a:lnTo>
                    <a:pt x="1539" y="1249"/>
                  </a:lnTo>
                  <a:lnTo>
                    <a:pt x="1544" y="1257"/>
                  </a:lnTo>
                  <a:lnTo>
                    <a:pt x="1550" y="1265"/>
                  </a:lnTo>
                  <a:lnTo>
                    <a:pt x="1555" y="1273"/>
                  </a:lnTo>
                  <a:lnTo>
                    <a:pt x="1560" y="1280"/>
                  </a:lnTo>
                  <a:lnTo>
                    <a:pt x="1564" y="1288"/>
                  </a:lnTo>
                  <a:lnTo>
                    <a:pt x="1569" y="1295"/>
                  </a:lnTo>
                  <a:lnTo>
                    <a:pt x="1575" y="1301"/>
                  </a:lnTo>
                  <a:lnTo>
                    <a:pt x="1580" y="1308"/>
                  </a:lnTo>
                  <a:lnTo>
                    <a:pt x="1584" y="1314"/>
                  </a:lnTo>
                  <a:lnTo>
                    <a:pt x="1589" y="1319"/>
                  </a:lnTo>
                  <a:lnTo>
                    <a:pt x="1594" y="1325"/>
                  </a:lnTo>
                  <a:lnTo>
                    <a:pt x="1600" y="1331"/>
                  </a:lnTo>
                  <a:lnTo>
                    <a:pt x="1605" y="1336"/>
                  </a:lnTo>
                  <a:lnTo>
                    <a:pt x="1609" y="1341"/>
                  </a:lnTo>
                  <a:lnTo>
                    <a:pt x="1614" y="1346"/>
                  </a:lnTo>
                  <a:lnTo>
                    <a:pt x="1619" y="1350"/>
                  </a:lnTo>
                  <a:lnTo>
                    <a:pt x="1624" y="1355"/>
                  </a:lnTo>
                  <a:lnTo>
                    <a:pt x="1630" y="1359"/>
                  </a:lnTo>
                  <a:lnTo>
                    <a:pt x="1634" y="1363"/>
                  </a:lnTo>
                  <a:lnTo>
                    <a:pt x="1639" y="1367"/>
                  </a:lnTo>
                  <a:lnTo>
                    <a:pt x="1644" y="1370"/>
                  </a:lnTo>
                  <a:lnTo>
                    <a:pt x="1649" y="1374"/>
                  </a:lnTo>
                  <a:lnTo>
                    <a:pt x="1654" y="1377"/>
                  </a:lnTo>
                  <a:lnTo>
                    <a:pt x="1659" y="1380"/>
                  </a:lnTo>
                  <a:lnTo>
                    <a:pt x="1664" y="1383"/>
                  </a:lnTo>
                  <a:lnTo>
                    <a:pt x="1669" y="1386"/>
                  </a:lnTo>
                  <a:lnTo>
                    <a:pt x="1674" y="1389"/>
                  </a:lnTo>
                  <a:lnTo>
                    <a:pt x="1679" y="1391"/>
                  </a:lnTo>
                  <a:lnTo>
                    <a:pt x="1684" y="1394"/>
                  </a:lnTo>
                  <a:lnTo>
                    <a:pt x="1689" y="1396"/>
                  </a:lnTo>
                  <a:lnTo>
                    <a:pt x="1694" y="1399"/>
                  </a:lnTo>
                  <a:lnTo>
                    <a:pt x="1699" y="1401"/>
                  </a:lnTo>
                  <a:lnTo>
                    <a:pt x="1704" y="1403"/>
                  </a:lnTo>
                  <a:lnTo>
                    <a:pt x="1709" y="1405"/>
                  </a:lnTo>
                  <a:lnTo>
                    <a:pt x="1714" y="1407"/>
                  </a:lnTo>
                  <a:lnTo>
                    <a:pt x="1719" y="1409"/>
                  </a:lnTo>
                  <a:lnTo>
                    <a:pt x="1724" y="1411"/>
                  </a:lnTo>
                  <a:lnTo>
                    <a:pt x="1729" y="1413"/>
                  </a:lnTo>
                  <a:lnTo>
                    <a:pt x="1734" y="1415"/>
                  </a:lnTo>
                  <a:lnTo>
                    <a:pt x="1739" y="1416"/>
                  </a:lnTo>
                  <a:lnTo>
                    <a:pt x="1744" y="1418"/>
                  </a:lnTo>
                  <a:lnTo>
                    <a:pt x="1749" y="1419"/>
                  </a:lnTo>
                  <a:lnTo>
                    <a:pt x="1754" y="1421"/>
                  </a:lnTo>
                  <a:lnTo>
                    <a:pt x="1759" y="1422"/>
                  </a:lnTo>
                  <a:lnTo>
                    <a:pt x="1764" y="1424"/>
                  </a:lnTo>
                  <a:lnTo>
                    <a:pt x="1769" y="1425"/>
                  </a:lnTo>
                  <a:lnTo>
                    <a:pt x="1774" y="1426"/>
                  </a:lnTo>
                  <a:lnTo>
                    <a:pt x="1779" y="1428"/>
                  </a:lnTo>
                  <a:lnTo>
                    <a:pt x="1784" y="1429"/>
                  </a:lnTo>
                  <a:lnTo>
                    <a:pt x="1789" y="1430"/>
                  </a:lnTo>
                  <a:lnTo>
                    <a:pt x="1794" y="1431"/>
                  </a:lnTo>
                  <a:lnTo>
                    <a:pt x="1799" y="1432"/>
                  </a:lnTo>
                  <a:lnTo>
                    <a:pt x="1804" y="1433"/>
                  </a:lnTo>
                  <a:lnTo>
                    <a:pt x="1809" y="1434"/>
                  </a:lnTo>
                  <a:lnTo>
                    <a:pt x="1814" y="1435"/>
                  </a:lnTo>
                  <a:lnTo>
                    <a:pt x="1818" y="1436"/>
                  </a:lnTo>
                  <a:lnTo>
                    <a:pt x="1824" y="1437"/>
                  </a:lnTo>
                  <a:lnTo>
                    <a:pt x="1829" y="1438"/>
                  </a:lnTo>
                  <a:lnTo>
                    <a:pt x="1834" y="1440"/>
                  </a:lnTo>
                  <a:lnTo>
                    <a:pt x="1839" y="1441"/>
                  </a:lnTo>
                  <a:lnTo>
                    <a:pt x="1843" y="1441"/>
                  </a:lnTo>
                  <a:lnTo>
                    <a:pt x="1849" y="1442"/>
                  </a:lnTo>
                  <a:lnTo>
                    <a:pt x="1854" y="1443"/>
                  </a:lnTo>
                  <a:lnTo>
                    <a:pt x="1859" y="1444"/>
                  </a:lnTo>
                  <a:lnTo>
                    <a:pt x="1864" y="1444"/>
                  </a:lnTo>
                  <a:lnTo>
                    <a:pt x="1868" y="1445"/>
                  </a:lnTo>
                  <a:lnTo>
                    <a:pt x="1873" y="1446"/>
                  </a:lnTo>
                  <a:lnTo>
                    <a:pt x="1879" y="1446"/>
                  </a:lnTo>
                  <a:lnTo>
                    <a:pt x="1884" y="1447"/>
                  </a:lnTo>
                  <a:lnTo>
                    <a:pt x="1888" y="1447"/>
                  </a:lnTo>
                  <a:lnTo>
                    <a:pt x="1893" y="1448"/>
                  </a:lnTo>
                  <a:lnTo>
                    <a:pt x="1898" y="1448"/>
                  </a:lnTo>
                  <a:lnTo>
                    <a:pt x="1904" y="1449"/>
                  </a:lnTo>
                  <a:lnTo>
                    <a:pt x="1909" y="1450"/>
                  </a:lnTo>
                  <a:lnTo>
                    <a:pt x="1913" y="1450"/>
                  </a:lnTo>
                  <a:lnTo>
                    <a:pt x="1918" y="1450"/>
                  </a:lnTo>
                  <a:lnTo>
                    <a:pt x="1923" y="1451"/>
                  </a:lnTo>
                  <a:lnTo>
                    <a:pt x="1929" y="1452"/>
                  </a:lnTo>
                  <a:lnTo>
                    <a:pt x="1934" y="1452"/>
                  </a:lnTo>
                  <a:lnTo>
                    <a:pt x="1938" y="1453"/>
                  </a:lnTo>
                  <a:lnTo>
                    <a:pt x="1943" y="1453"/>
                  </a:lnTo>
                  <a:lnTo>
                    <a:pt x="1948" y="1453"/>
                  </a:lnTo>
                  <a:lnTo>
                    <a:pt x="1953" y="1454"/>
                  </a:lnTo>
                  <a:lnTo>
                    <a:pt x="1958" y="1454"/>
                  </a:lnTo>
                  <a:lnTo>
                    <a:pt x="1963" y="1454"/>
                  </a:lnTo>
                  <a:lnTo>
                    <a:pt x="1968" y="1454"/>
                  </a:lnTo>
                  <a:lnTo>
                    <a:pt x="1973" y="1455"/>
                  </a:lnTo>
                  <a:lnTo>
                    <a:pt x="1978" y="1455"/>
                  </a:lnTo>
                  <a:lnTo>
                    <a:pt x="1983" y="1456"/>
                  </a:lnTo>
                  <a:lnTo>
                    <a:pt x="1988" y="1456"/>
                  </a:lnTo>
                  <a:lnTo>
                    <a:pt x="1993" y="1457"/>
                  </a:lnTo>
                  <a:lnTo>
                    <a:pt x="1998" y="1457"/>
                  </a:lnTo>
                  <a:lnTo>
                    <a:pt x="2003" y="1457"/>
                  </a:lnTo>
                  <a:lnTo>
                    <a:pt x="2008" y="1457"/>
                  </a:lnTo>
                  <a:lnTo>
                    <a:pt x="2013" y="1457"/>
                  </a:lnTo>
                  <a:lnTo>
                    <a:pt x="2018" y="1458"/>
                  </a:lnTo>
                  <a:lnTo>
                    <a:pt x="2023" y="1458"/>
                  </a:lnTo>
                  <a:lnTo>
                    <a:pt x="2028" y="1459"/>
                  </a:lnTo>
                  <a:lnTo>
                    <a:pt x="2033" y="1459"/>
                  </a:lnTo>
                  <a:lnTo>
                    <a:pt x="2038" y="1459"/>
                  </a:lnTo>
                  <a:lnTo>
                    <a:pt x="2043" y="1460"/>
                  </a:lnTo>
                  <a:lnTo>
                    <a:pt x="2048" y="1460"/>
                  </a:lnTo>
                  <a:lnTo>
                    <a:pt x="2053" y="1460"/>
                  </a:lnTo>
                  <a:lnTo>
                    <a:pt x="2058" y="1460"/>
                  </a:lnTo>
                  <a:lnTo>
                    <a:pt x="2063" y="1460"/>
                  </a:lnTo>
                  <a:lnTo>
                    <a:pt x="2068" y="1460"/>
                  </a:lnTo>
                  <a:lnTo>
                    <a:pt x="2073" y="1460"/>
                  </a:lnTo>
                  <a:lnTo>
                    <a:pt x="2078" y="1461"/>
                  </a:lnTo>
                  <a:lnTo>
                    <a:pt x="2083" y="1461"/>
                  </a:lnTo>
                  <a:lnTo>
                    <a:pt x="2088" y="1461"/>
                  </a:lnTo>
                  <a:lnTo>
                    <a:pt x="2093" y="1461"/>
                  </a:lnTo>
                  <a:lnTo>
                    <a:pt x="2097" y="1462"/>
                  </a:lnTo>
                  <a:lnTo>
                    <a:pt x="2103" y="1462"/>
                  </a:lnTo>
                  <a:lnTo>
                    <a:pt x="2108" y="1462"/>
                  </a:lnTo>
                  <a:lnTo>
                    <a:pt x="2113" y="1462"/>
                  </a:lnTo>
                  <a:lnTo>
                    <a:pt x="2118" y="1462"/>
                  </a:lnTo>
                  <a:lnTo>
                    <a:pt x="2122" y="1463"/>
                  </a:lnTo>
                  <a:lnTo>
                    <a:pt x="2128" y="1463"/>
                  </a:lnTo>
                  <a:lnTo>
                    <a:pt x="2133" y="1463"/>
                  </a:lnTo>
                  <a:lnTo>
                    <a:pt x="2138" y="1463"/>
                  </a:lnTo>
                  <a:lnTo>
                    <a:pt x="2143" y="1463"/>
                  </a:lnTo>
                  <a:lnTo>
                    <a:pt x="2147" y="1463"/>
                  </a:lnTo>
                  <a:lnTo>
                    <a:pt x="2153" y="1463"/>
                  </a:lnTo>
                  <a:lnTo>
                    <a:pt x="2158" y="1463"/>
                  </a:lnTo>
                  <a:lnTo>
                    <a:pt x="2163" y="1463"/>
                  </a:lnTo>
                  <a:lnTo>
                    <a:pt x="2167" y="1463"/>
                  </a:lnTo>
                  <a:lnTo>
                    <a:pt x="2172" y="1464"/>
                  </a:lnTo>
                  <a:lnTo>
                    <a:pt x="2177" y="1464"/>
                  </a:lnTo>
                  <a:lnTo>
                    <a:pt x="2183" y="1464"/>
                  </a:lnTo>
                  <a:lnTo>
                    <a:pt x="2188" y="1465"/>
                  </a:lnTo>
                  <a:lnTo>
                    <a:pt x="2192" y="1465"/>
                  </a:lnTo>
                  <a:lnTo>
                    <a:pt x="2197" y="1465"/>
                  </a:lnTo>
                  <a:lnTo>
                    <a:pt x="2202" y="1465"/>
                  </a:lnTo>
                  <a:lnTo>
                    <a:pt x="2208" y="1465"/>
                  </a:lnTo>
                  <a:lnTo>
                    <a:pt x="2213" y="1465"/>
                  </a:lnTo>
                  <a:lnTo>
                    <a:pt x="2217" y="1466"/>
                  </a:lnTo>
                  <a:lnTo>
                    <a:pt x="2222" y="1466"/>
                  </a:lnTo>
                  <a:lnTo>
                    <a:pt x="2227" y="1466"/>
                  </a:lnTo>
                  <a:lnTo>
                    <a:pt x="2233" y="1466"/>
                  </a:lnTo>
                  <a:lnTo>
                    <a:pt x="2237" y="1466"/>
                  </a:lnTo>
                  <a:lnTo>
                    <a:pt x="2242" y="1467"/>
                  </a:lnTo>
                  <a:lnTo>
                    <a:pt x="2247" y="1467"/>
                  </a:lnTo>
                  <a:lnTo>
                    <a:pt x="2252" y="1467"/>
                  </a:lnTo>
                  <a:lnTo>
                    <a:pt x="2257" y="1467"/>
                  </a:lnTo>
                  <a:lnTo>
                    <a:pt x="2262" y="1467"/>
                  </a:lnTo>
                  <a:lnTo>
                    <a:pt x="2267" y="1467"/>
                  </a:lnTo>
                  <a:lnTo>
                    <a:pt x="2272" y="1467"/>
                  </a:lnTo>
                  <a:lnTo>
                    <a:pt x="2277" y="1467"/>
                  </a:lnTo>
                  <a:lnTo>
                    <a:pt x="2282" y="1467"/>
                  </a:lnTo>
                  <a:lnTo>
                    <a:pt x="2287" y="1467"/>
                  </a:lnTo>
                  <a:lnTo>
                    <a:pt x="2292" y="1467"/>
                  </a:lnTo>
                  <a:lnTo>
                    <a:pt x="2297" y="1467"/>
                  </a:lnTo>
                  <a:lnTo>
                    <a:pt x="2302" y="1468"/>
                  </a:lnTo>
                  <a:lnTo>
                    <a:pt x="2307" y="1468"/>
                  </a:lnTo>
                  <a:lnTo>
                    <a:pt x="2312" y="1468"/>
                  </a:lnTo>
                  <a:lnTo>
                    <a:pt x="2317" y="1468"/>
                  </a:lnTo>
                  <a:lnTo>
                    <a:pt x="2322" y="1468"/>
                  </a:lnTo>
                  <a:lnTo>
                    <a:pt x="2327" y="1468"/>
                  </a:lnTo>
                  <a:lnTo>
                    <a:pt x="2332" y="1468"/>
                  </a:lnTo>
                  <a:lnTo>
                    <a:pt x="2337" y="1468"/>
                  </a:lnTo>
                  <a:lnTo>
                    <a:pt x="2342" y="1468"/>
                  </a:lnTo>
                  <a:lnTo>
                    <a:pt x="2347" y="1469"/>
                  </a:lnTo>
                  <a:lnTo>
                    <a:pt x="2352" y="1469"/>
                  </a:lnTo>
                  <a:lnTo>
                    <a:pt x="2357" y="1469"/>
                  </a:lnTo>
                  <a:lnTo>
                    <a:pt x="2362" y="1469"/>
                  </a:lnTo>
                  <a:lnTo>
                    <a:pt x="2367" y="1469"/>
                  </a:lnTo>
                  <a:lnTo>
                    <a:pt x="2372" y="1469"/>
                  </a:lnTo>
                  <a:lnTo>
                    <a:pt x="2377" y="1469"/>
                  </a:lnTo>
                  <a:lnTo>
                    <a:pt x="2382" y="1469"/>
                  </a:lnTo>
                  <a:lnTo>
                    <a:pt x="2387" y="1469"/>
                  </a:lnTo>
                  <a:lnTo>
                    <a:pt x="2392" y="1470"/>
                  </a:lnTo>
                  <a:lnTo>
                    <a:pt x="2397" y="1469"/>
                  </a:lnTo>
                  <a:lnTo>
                    <a:pt x="2401" y="1469"/>
                  </a:lnTo>
                  <a:lnTo>
                    <a:pt x="2407" y="1469"/>
                  </a:lnTo>
                  <a:lnTo>
                    <a:pt x="2412" y="1470"/>
                  </a:lnTo>
                  <a:lnTo>
                    <a:pt x="2417" y="1470"/>
                  </a:lnTo>
                  <a:lnTo>
                    <a:pt x="2422" y="1470"/>
                  </a:lnTo>
                  <a:lnTo>
                    <a:pt x="2426" y="1470"/>
                  </a:lnTo>
                  <a:lnTo>
                    <a:pt x="2432" y="1470"/>
                  </a:lnTo>
                  <a:lnTo>
                    <a:pt x="2437" y="1470"/>
                  </a:lnTo>
                  <a:lnTo>
                    <a:pt x="2442" y="1470"/>
                  </a:lnTo>
                  <a:lnTo>
                    <a:pt x="2446" y="1470"/>
                  </a:lnTo>
                  <a:lnTo>
                    <a:pt x="2451" y="1470"/>
                  </a:lnTo>
                  <a:lnTo>
                    <a:pt x="2457" y="1470"/>
                  </a:lnTo>
                  <a:lnTo>
                    <a:pt x="2462" y="1470"/>
                  </a:lnTo>
                  <a:lnTo>
                    <a:pt x="2467" y="1470"/>
                  </a:lnTo>
                  <a:lnTo>
                    <a:pt x="2471" y="1470"/>
                  </a:lnTo>
                  <a:lnTo>
                    <a:pt x="2476" y="1470"/>
                  </a:lnTo>
                  <a:lnTo>
                    <a:pt x="2481" y="1470"/>
                  </a:lnTo>
                  <a:lnTo>
                    <a:pt x="2487" y="1470"/>
                  </a:lnTo>
                  <a:lnTo>
                    <a:pt x="2492" y="1470"/>
                  </a:lnTo>
                  <a:lnTo>
                    <a:pt x="2496" y="1470"/>
                  </a:lnTo>
                  <a:lnTo>
                    <a:pt x="2501" y="1470"/>
                  </a:lnTo>
                  <a:lnTo>
                    <a:pt x="2506" y="1470"/>
                  </a:lnTo>
                  <a:lnTo>
                    <a:pt x="2512" y="1470"/>
                  </a:lnTo>
                  <a:lnTo>
                    <a:pt x="2516" y="1470"/>
                  </a:lnTo>
                  <a:lnTo>
                    <a:pt x="2521" y="1471"/>
                  </a:lnTo>
                  <a:lnTo>
                    <a:pt x="2526" y="1471"/>
                  </a:lnTo>
                  <a:lnTo>
                    <a:pt x="2531" y="1471"/>
                  </a:lnTo>
                  <a:lnTo>
                    <a:pt x="2537" y="1471"/>
                  </a:lnTo>
                  <a:lnTo>
                    <a:pt x="2541" y="1471"/>
                  </a:lnTo>
                  <a:lnTo>
                    <a:pt x="2546" y="1471"/>
                  </a:lnTo>
                </a:path>
              </a:pathLst>
            </a:custGeom>
            <a:noFill/>
            <a:ln w="1588">
              <a:solidFill>
                <a:srgbClr val="000000"/>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7" name="Freeform 106">
              <a:extLst>
                <a:ext uri="{FF2B5EF4-FFF2-40B4-BE49-F238E27FC236}">
                  <a16:creationId xmlns:a16="http://schemas.microsoft.com/office/drawing/2014/main" id="{00000000-0008-0000-0500-00006B000000}"/>
                </a:ext>
              </a:extLst>
            </xdr:cNvPr>
            <xdr:cNvSpPr>
              <a:spLocks/>
            </xdr:cNvSpPr>
          </xdr:nvSpPr>
          <xdr:spPr bwMode="auto">
            <a:xfrm>
              <a:off x="4849712" y="4004599"/>
              <a:ext cx="2727325" cy="11113"/>
            </a:xfrm>
            <a:custGeom>
              <a:avLst/>
              <a:gdLst>
                <a:gd name="T0" fmla="*/ 2147483647 w 1718"/>
                <a:gd name="T1" fmla="*/ 0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1"/>
                  </a:lnTo>
                  <a:lnTo>
                    <a:pt x="55" y="1"/>
                  </a:lnTo>
                  <a:lnTo>
                    <a:pt x="60" y="1"/>
                  </a:lnTo>
                  <a:lnTo>
                    <a:pt x="65" y="1"/>
                  </a:lnTo>
                  <a:lnTo>
                    <a:pt x="70" y="1"/>
                  </a:lnTo>
                  <a:lnTo>
                    <a:pt x="75" y="1"/>
                  </a:lnTo>
                  <a:lnTo>
                    <a:pt x="80" y="1"/>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3"/>
                  </a:lnTo>
                  <a:lnTo>
                    <a:pt x="309" y="3"/>
                  </a:lnTo>
                  <a:lnTo>
                    <a:pt x="314" y="3"/>
                  </a:lnTo>
                  <a:lnTo>
                    <a:pt x="320" y="3"/>
                  </a:lnTo>
                  <a:lnTo>
                    <a:pt x="324" y="2"/>
                  </a:lnTo>
                  <a:lnTo>
                    <a:pt x="329" y="2"/>
                  </a:lnTo>
                  <a:lnTo>
                    <a:pt x="334" y="2"/>
                  </a:lnTo>
                  <a:lnTo>
                    <a:pt x="339" y="2"/>
                  </a:lnTo>
                  <a:lnTo>
                    <a:pt x="344" y="2"/>
                  </a:lnTo>
                  <a:lnTo>
                    <a:pt x="349" y="2"/>
                  </a:lnTo>
                  <a:lnTo>
                    <a:pt x="354" y="3"/>
                  </a:lnTo>
                  <a:lnTo>
                    <a:pt x="359" y="3"/>
                  </a:lnTo>
                  <a:lnTo>
                    <a:pt x="364" y="3"/>
                  </a:lnTo>
                  <a:lnTo>
                    <a:pt x="369" y="3"/>
                  </a:lnTo>
                  <a:lnTo>
                    <a:pt x="374" y="3"/>
                  </a:lnTo>
                  <a:lnTo>
                    <a:pt x="379" y="3"/>
                  </a:lnTo>
                  <a:lnTo>
                    <a:pt x="384" y="3"/>
                  </a:lnTo>
                  <a:lnTo>
                    <a:pt x="389" y="3"/>
                  </a:lnTo>
                  <a:lnTo>
                    <a:pt x="394" y="2"/>
                  </a:lnTo>
                  <a:lnTo>
                    <a:pt x="399" y="2"/>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5"/>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8" name="Freeform 107">
              <a:extLst>
                <a:ext uri="{FF2B5EF4-FFF2-40B4-BE49-F238E27FC236}">
                  <a16:creationId xmlns:a16="http://schemas.microsoft.com/office/drawing/2014/main" id="{00000000-0008-0000-0500-00006C000000}"/>
                </a:ext>
              </a:extLst>
            </xdr:cNvPr>
            <xdr:cNvSpPr>
              <a:spLocks/>
            </xdr:cNvSpPr>
          </xdr:nvSpPr>
          <xdr:spPr bwMode="auto">
            <a:xfrm>
              <a:off x="807937" y="1693199"/>
              <a:ext cx="4041775" cy="2325688"/>
            </a:xfrm>
            <a:custGeom>
              <a:avLst/>
              <a:gdLst>
                <a:gd name="T0" fmla="*/ 2147483647 w 2546"/>
                <a:gd name="T1" fmla="*/ 2147483647 h 1465"/>
                <a:gd name="T2" fmla="*/ 2147483647 w 2546"/>
                <a:gd name="T3" fmla="*/ 2147483647 h 1465"/>
                <a:gd name="T4" fmla="*/ 2147483647 w 2546"/>
                <a:gd name="T5" fmla="*/ 2147483647 h 1465"/>
                <a:gd name="T6" fmla="*/ 2147483647 w 2546"/>
                <a:gd name="T7" fmla="*/ 2147483647 h 1465"/>
                <a:gd name="T8" fmla="*/ 2147483647 w 2546"/>
                <a:gd name="T9" fmla="*/ 2147483647 h 1465"/>
                <a:gd name="T10" fmla="*/ 2147483647 w 2546"/>
                <a:gd name="T11" fmla="*/ 2147483647 h 1465"/>
                <a:gd name="T12" fmla="*/ 2147483647 w 2546"/>
                <a:gd name="T13" fmla="*/ 2147483647 h 1465"/>
                <a:gd name="T14" fmla="*/ 2147483647 w 2546"/>
                <a:gd name="T15" fmla="*/ 2147483647 h 1465"/>
                <a:gd name="T16" fmla="*/ 2147483647 w 2546"/>
                <a:gd name="T17" fmla="*/ 2147483647 h 1465"/>
                <a:gd name="T18" fmla="*/ 2147483647 w 2546"/>
                <a:gd name="T19" fmla="*/ 2147483647 h 1465"/>
                <a:gd name="T20" fmla="*/ 2147483647 w 2546"/>
                <a:gd name="T21" fmla="*/ 2147483647 h 1465"/>
                <a:gd name="T22" fmla="*/ 2147483647 w 2546"/>
                <a:gd name="T23" fmla="*/ 2147483647 h 1465"/>
                <a:gd name="T24" fmla="*/ 2147483647 w 2546"/>
                <a:gd name="T25" fmla="*/ 2147483647 h 1465"/>
                <a:gd name="T26" fmla="*/ 2147483647 w 2546"/>
                <a:gd name="T27" fmla="*/ 2147483647 h 1465"/>
                <a:gd name="T28" fmla="*/ 2147483647 w 2546"/>
                <a:gd name="T29" fmla="*/ 2147483647 h 1465"/>
                <a:gd name="T30" fmla="*/ 2147483647 w 2546"/>
                <a:gd name="T31" fmla="*/ 2147483647 h 1465"/>
                <a:gd name="T32" fmla="*/ 2147483647 w 2546"/>
                <a:gd name="T33" fmla="*/ 2147483647 h 1465"/>
                <a:gd name="T34" fmla="*/ 2147483647 w 2546"/>
                <a:gd name="T35" fmla="*/ 2147483647 h 1465"/>
                <a:gd name="T36" fmla="*/ 2147483647 w 2546"/>
                <a:gd name="T37" fmla="*/ 2147483647 h 1465"/>
                <a:gd name="T38" fmla="*/ 2147483647 w 2546"/>
                <a:gd name="T39" fmla="*/ 2147483647 h 1465"/>
                <a:gd name="T40" fmla="*/ 2147483647 w 2546"/>
                <a:gd name="T41" fmla="*/ 2147483647 h 1465"/>
                <a:gd name="T42" fmla="*/ 2147483647 w 2546"/>
                <a:gd name="T43" fmla="*/ 2147483647 h 1465"/>
                <a:gd name="T44" fmla="*/ 2147483647 w 2546"/>
                <a:gd name="T45" fmla="*/ 2147483647 h 1465"/>
                <a:gd name="T46" fmla="*/ 2147483647 w 2546"/>
                <a:gd name="T47" fmla="*/ 2147483647 h 1465"/>
                <a:gd name="T48" fmla="*/ 2147483647 w 2546"/>
                <a:gd name="T49" fmla="*/ 2147483647 h 1465"/>
                <a:gd name="T50" fmla="*/ 2147483647 w 2546"/>
                <a:gd name="T51" fmla="*/ 2147483647 h 1465"/>
                <a:gd name="T52" fmla="*/ 2147483647 w 2546"/>
                <a:gd name="T53" fmla="*/ 2147483647 h 1465"/>
                <a:gd name="T54" fmla="*/ 2147483647 w 2546"/>
                <a:gd name="T55" fmla="*/ 2147483647 h 1465"/>
                <a:gd name="T56" fmla="*/ 2147483647 w 2546"/>
                <a:gd name="T57" fmla="*/ 2147483647 h 1465"/>
                <a:gd name="T58" fmla="*/ 2147483647 w 2546"/>
                <a:gd name="T59" fmla="*/ 2147483647 h 1465"/>
                <a:gd name="T60" fmla="*/ 2147483647 w 2546"/>
                <a:gd name="T61" fmla="*/ 2147483647 h 1465"/>
                <a:gd name="T62" fmla="*/ 2147483647 w 2546"/>
                <a:gd name="T63" fmla="*/ 2147483647 h 1465"/>
                <a:gd name="T64" fmla="*/ 2147483647 w 2546"/>
                <a:gd name="T65" fmla="*/ 2147483647 h 1465"/>
                <a:gd name="T66" fmla="*/ 2147483647 w 2546"/>
                <a:gd name="T67" fmla="*/ 2147483647 h 1465"/>
                <a:gd name="T68" fmla="*/ 2147483647 w 2546"/>
                <a:gd name="T69" fmla="*/ 2147483647 h 1465"/>
                <a:gd name="T70" fmla="*/ 2147483647 w 2546"/>
                <a:gd name="T71" fmla="*/ 2147483647 h 1465"/>
                <a:gd name="T72" fmla="*/ 2147483647 w 2546"/>
                <a:gd name="T73" fmla="*/ 2147483647 h 1465"/>
                <a:gd name="T74" fmla="*/ 2147483647 w 2546"/>
                <a:gd name="T75" fmla="*/ 2147483647 h 1465"/>
                <a:gd name="T76" fmla="*/ 2147483647 w 2546"/>
                <a:gd name="T77" fmla="*/ 2147483647 h 1465"/>
                <a:gd name="T78" fmla="*/ 2147483647 w 2546"/>
                <a:gd name="T79" fmla="*/ 2147483647 h 1465"/>
                <a:gd name="T80" fmla="*/ 2147483647 w 2546"/>
                <a:gd name="T81" fmla="*/ 2147483647 h 1465"/>
                <a:gd name="T82" fmla="*/ 2147483647 w 2546"/>
                <a:gd name="T83" fmla="*/ 2147483647 h 1465"/>
                <a:gd name="T84" fmla="*/ 2147483647 w 2546"/>
                <a:gd name="T85" fmla="*/ 2147483647 h 1465"/>
                <a:gd name="T86" fmla="*/ 2147483647 w 2546"/>
                <a:gd name="T87" fmla="*/ 2147483647 h 1465"/>
                <a:gd name="T88" fmla="*/ 2147483647 w 2546"/>
                <a:gd name="T89" fmla="*/ 2147483647 h 1465"/>
                <a:gd name="T90" fmla="*/ 2147483647 w 2546"/>
                <a:gd name="T91" fmla="*/ 2147483647 h 1465"/>
                <a:gd name="T92" fmla="*/ 2147483647 w 2546"/>
                <a:gd name="T93" fmla="*/ 2147483647 h 1465"/>
                <a:gd name="T94" fmla="*/ 2147483647 w 2546"/>
                <a:gd name="T95" fmla="*/ 2147483647 h 1465"/>
                <a:gd name="T96" fmla="*/ 2147483647 w 2546"/>
                <a:gd name="T97" fmla="*/ 2147483647 h 1465"/>
                <a:gd name="T98" fmla="*/ 2147483647 w 2546"/>
                <a:gd name="T99" fmla="*/ 2147483647 h 1465"/>
                <a:gd name="T100" fmla="*/ 2147483647 w 2546"/>
                <a:gd name="T101" fmla="*/ 2147483647 h 1465"/>
                <a:gd name="T102" fmla="*/ 2147483647 w 2546"/>
                <a:gd name="T103" fmla="*/ 2147483647 h 1465"/>
                <a:gd name="T104" fmla="*/ 2147483647 w 2546"/>
                <a:gd name="T105" fmla="*/ 2147483647 h 1465"/>
                <a:gd name="T106" fmla="*/ 2147483647 w 2546"/>
                <a:gd name="T107" fmla="*/ 2147483647 h 1465"/>
                <a:gd name="T108" fmla="*/ 2147483647 w 2546"/>
                <a:gd name="T109" fmla="*/ 2147483647 h 1465"/>
                <a:gd name="T110" fmla="*/ 2147483647 w 2546"/>
                <a:gd name="T111" fmla="*/ 2147483647 h 146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5">
                  <a:moveTo>
                    <a:pt x="0" y="1465"/>
                  </a:moveTo>
                  <a:lnTo>
                    <a:pt x="5" y="1465"/>
                  </a:lnTo>
                  <a:lnTo>
                    <a:pt x="10" y="1465"/>
                  </a:lnTo>
                  <a:lnTo>
                    <a:pt x="15" y="1465"/>
                  </a:lnTo>
                  <a:lnTo>
                    <a:pt x="20" y="1465"/>
                  </a:lnTo>
                  <a:lnTo>
                    <a:pt x="24" y="1465"/>
                  </a:lnTo>
                  <a:lnTo>
                    <a:pt x="30" y="1465"/>
                  </a:lnTo>
                  <a:lnTo>
                    <a:pt x="35" y="1464"/>
                  </a:lnTo>
                  <a:lnTo>
                    <a:pt x="40" y="1464"/>
                  </a:lnTo>
                  <a:lnTo>
                    <a:pt x="45" y="1464"/>
                  </a:lnTo>
                  <a:lnTo>
                    <a:pt x="49" y="1464"/>
                  </a:lnTo>
                  <a:lnTo>
                    <a:pt x="55" y="1464"/>
                  </a:lnTo>
                  <a:lnTo>
                    <a:pt x="60" y="1464"/>
                  </a:lnTo>
                  <a:lnTo>
                    <a:pt x="65" y="1464"/>
                  </a:lnTo>
                  <a:lnTo>
                    <a:pt x="70" y="1464"/>
                  </a:lnTo>
                  <a:lnTo>
                    <a:pt x="74" y="1464"/>
                  </a:lnTo>
                  <a:lnTo>
                    <a:pt x="79" y="1464"/>
                  </a:lnTo>
                  <a:lnTo>
                    <a:pt x="85" y="1464"/>
                  </a:lnTo>
                  <a:lnTo>
                    <a:pt x="90" y="1464"/>
                  </a:lnTo>
                  <a:lnTo>
                    <a:pt x="94" y="1464"/>
                  </a:lnTo>
                  <a:lnTo>
                    <a:pt x="99" y="1464"/>
                  </a:lnTo>
                  <a:lnTo>
                    <a:pt x="104" y="1464"/>
                  </a:lnTo>
                  <a:lnTo>
                    <a:pt x="110" y="1464"/>
                  </a:lnTo>
                  <a:lnTo>
                    <a:pt x="115" y="1464"/>
                  </a:lnTo>
                  <a:lnTo>
                    <a:pt x="119" y="1464"/>
                  </a:lnTo>
                  <a:lnTo>
                    <a:pt x="124" y="1464"/>
                  </a:lnTo>
                  <a:lnTo>
                    <a:pt x="129" y="1464"/>
                  </a:lnTo>
                  <a:lnTo>
                    <a:pt x="135" y="1464"/>
                  </a:lnTo>
                  <a:lnTo>
                    <a:pt x="140" y="1464"/>
                  </a:lnTo>
                  <a:lnTo>
                    <a:pt x="144" y="1464"/>
                  </a:lnTo>
                  <a:lnTo>
                    <a:pt x="149" y="1464"/>
                  </a:lnTo>
                  <a:lnTo>
                    <a:pt x="154" y="1464"/>
                  </a:lnTo>
                  <a:lnTo>
                    <a:pt x="159" y="1464"/>
                  </a:lnTo>
                  <a:lnTo>
                    <a:pt x="164" y="1464"/>
                  </a:lnTo>
                  <a:lnTo>
                    <a:pt x="169" y="1464"/>
                  </a:lnTo>
                  <a:lnTo>
                    <a:pt x="174" y="1464"/>
                  </a:lnTo>
                  <a:lnTo>
                    <a:pt x="179" y="1464"/>
                  </a:lnTo>
                  <a:lnTo>
                    <a:pt x="184" y="1464"/>
                  </a:lnTo>
                  <a:lnTo>
                    <a:pt x="189" y="1464"/>
                  </a:lnTo>
                  <a:lnTo>
                    <a:pt x="194" y="1464"/>
                  </a:lnTo>
                  <a:lnTo>
                    <a:pt x="199" y="1464"/>
                  </a:lnTo>
                  <a:lnTo>
                    <a:pt x="204" y="1465"/>
                  </a:lnTo>
                  <a:lnTo>
                    <a:pt x="209" y="1464"/>
                  </a:lnTo>
                  <a:lnTo>
                    <a:pt x="214" y="1464"/>
                  </a:lnTo>
                  <a:lnTo>
                    <a:pt x="219" y="1464"/>
                  </a:lnTo>
                  <a:lnTo>
                    <a:pt x="224" y="1464"/>
                  </a:lnTo>
                  <a:lnTo>
                    <a:pt x="229" y="1464"/>
                  </a:lnTo>
                  <a:lnTo>
                    <a:pt x="234" y="1464"/>
                  </a:lnTo>
                  <a:lnTo>
                    <a:pt x="239" y="1464"/>
                  </a:lnTo>
                  <a:lnTo>
                    <a:pt x="244" y="1464"/>
                  </a:lnTo>
                  <a:lnTo>
                    <a:pt x="249" y="1465"/>
                  </a:lnTo>
                  <a:lnTo>
                    <a:pt x="254" y="1465"/>
                  </a:lnTo>
                  <a:lnTo>
                    <a:pt x="259" y="1465"/>
                  </a:lnTo>
                  <a:lnTo>
                    <a:pt x="264" y="1465"/>
                  </a:lnTo>
                  <a:lnTo>
                    <a:pt x="269" y="1465"/>
                  </a:lnTo>
                  <a:lnTo>
                    <a:pt x="274" y="1465"/>
                  </a:lnTo>
                  <a:lnTo>
                    <a:pt x="279" y="1465"/>
                  </a:lnTo>
                  <a:lnTo>
                    <a:pt x="284" y="1465"/>
                  </a:lnTo>
                  <a:lnTo>
                    <a:pt x="289" y="1465"/>
                  </a:lnTo>
                  <a:lnTo>
                    <a:pt x="294" y="1465"/>
                  </a:lnTo>
                  <a:lnTo>
                    <a:pt x="299" y="1465"/>
                  </a:lnTo>
                  <a:lnTo>
                    <a:pt x="303" y="1465"/>
                  </a:lnTo>
                  <a:lnTo>
                    <a:pt x="309" y="1465"/>
                  </a:lnTo>
                  <a:lnTo>
                    <a:pt x="314" y="1465"/>
                  </a:lnTo>
                  <a:lnTo>
                    <a:pt x="319" y="1464"/>
                  </a:lnTo>
                  <a:lnTo>
                    <a:pt x="324" y="1464"/>
                  </a:lnTo>
                  <a:lnTo>
                    <a:pt x="328" y="1464"/>
                  </a:lnTo>
                  <a:lnTo>
                    <a:pt x="334" y="1464"/>
                  </a:lnTo>
                  <a:lnTo>
                    <a:pt x="339" y="1464"/>
                  </a:lnTo>
                  <a:lnTo>
                    <a:pt x="344" y="1464"/>
                  </a:lnTo>
                  <a:lnTo>
                    <a:pt x="349" y="1464"/>
                  </a:lnTo>
                  <a:lnTo>
                    <a:pt x="353" y="1465"/>
                  </a:lnTo>
                  <a:lnTo>
                    <a:pt x="359" y="1464"/>
                  </a:lnTo>
                  <a:lnTo>
                    <a:pt x="364" y="1465"/>
                  </a:lnTo>
                  <a:lnTo>
                    <a:pt x="369" y="1465"/>
                  </a:lnTo>
                  <a:lnTo>
                    <a:pt x="373" y="1465"/>
                  </a:lnTo>
                  <a:lnTo>
                    <a:pt x="378" y="1465"/>
                  </a:lnTo>
                  <a:lnTo>
                    <a:pt x="383" y="1465"/>
                  </a:lnTo>
                  <a:lnTo>
                    <a:pt x="389" y="1465"/>
                  </a:lnTo>
                  <a:lnTo>
                    <a:pt x="394" y="1465"/>
                  </a:lnTo>
                  <a:lnTo>
                    <a:pt x="398" y="1465"/>
                  </a:lnTo>
                  <a:lnTo>
                    <a:pt x="403" y="1464"/>
                  </a:lnTo>
                  <a:lnTo>
                    <a:pt x="408" y="1464"/>
                  </a:lnTo>
                  <a:lnTo>
                    <a:pt x="414" y="1464"/>
                  </a:lnTo>
                  <a:lnTo>
                    <a:pt x="419" y="1464"/>
                  </a:lnTo>
                  <a:lnTo>
                    <a:pt x="423" y="1465"/>
                  </a:lnTo>
                  <a:lnTo>
                    <a:pt x="428" y="1465"/>
                  </a:lnTo>
                  <a:lnTo>
                    <a:pt x="433" y="1465"/>
                  </a:lnTo>
                  <a:lnTo>
                    <a:pt x="439" y="1465"/>
                  </a:lnTo>
                  <a:lnTo>
                    <a:pt x="443" y="1465"/>
                  </a:lnTo>
                  <a:lnTo>
                    <a:pt x="448" y="1465"/>
                  </a:lnTo>
                  <a:lnTo>
                    <a:pt x="453" y="1465"/>
                  </a:lnTo>
                  <a:lnTo>
                    <a:pt x="458" y="1465"/>
                  </a:lnTo>
                  <a:lnTo>
                    <a:pt x="463" y="1465"/>
                  </a:lnTo>
                  <a:lnTo>
                    <a:pt x="468" y="1465"/>
                  </a:lnTo>
                  <a:lnTo>
                    <a:pt x="473" y="1464"/>
                  </a:lnTo>
                  <a:lnTo>
                    <a:pt x="478" y="1464"/>
                  </a:lnTo>
                  <a:lnTo>
                    <a:pt x="483" y="1464"/>
                  </a:lnTo>
                  <a:lnTo>
                    <a:pt x="488" y="1464"/>
                  </a:lnTo>
                  <a:lnTo>
                    <a:pt x="493" y="1464"/>
                  </a:lnTo>
                  <a:lnTo>
                    <a:pt x="498" y="1464"/>
                  </a:lnTo>
                  <a:lnTo>
                    <a:pt x="503" y="1464"/>
                  </a:lnTo>
                  <a:lnTo>
                    <a:pt x="508" y="1464"/>
                  </a:lnTo>
                  <a:lnTo>
                    <a:pt x="513" y="1464"/>
                  </a:lnTo>
                  <a:lnTo>
                    <a:pt x="518" y="1464"/>
                  </a:lnTo>
                  <a:lnTo>
                    <a:pt x="523" y="1464"/>
                  </a:lnTo>
                  <a:lnTo>
                    <a:pt x="528" y="1464"/>
                  </a:lnTo>
                  <a:lnTo>
                    <a:pt x="533" y="1464"/>
                  </a:lnTo>
                  <a:lnTo>
                    <a:pt x="538" y="1464"/>
                  </a:lnTo>
                  <a:lnTo>
                    <a:pt x="543" y="1464"/>
                  </a:lnTo>
                  <a:lnTo>
                    <a:pt x="548" y="1464"/>
                  </a:lnTo>
                  <a:lnTo>
                    <a:pt x="553" y="1464"/>
                  </a:lnTo>
                  <a:lnTo>
                    <a:pt x="558" y="1464"/>
                  </a:lnTo>
                  <a:lnTo>
                    <a:pt x="563" y="1464"/>
                  </a:lnTo>
                  <a:lnTo>
                    <a:pt x="568" y="1464"/>
                  </a:lnTo>
                  <a:lnTo>
                    <a:pt x="573" y="1464"/>
                  </a:lnTo>
                  <a:lnTo>
                    <a:pt x="578" y="1464"/>
                  </a:lnTo>
                  <a:lnTo>
                    <a:pt x="583" y="1464"/>
                  </a:lnTo>
                  <a:lnTo>
                    <a:pt x="588" y="1464"/>
                  </a:lnTo>
                  <a:lnTo>
                    <a:pt x="593" y="1464"/>
                  </a:lnTo>
                  <a:lnTo>
                    <a:pt x="598" y="1464"/>
                  </a:lnTo>
                  <a:lnTo>
                    <a:pt x="603" y="1464"/>
                  </a:lnTo>
                  <a:lnTo>
                    <a:pt x="607" y="1464"/>
                  </a:lnTo>
                  <a:lnTo>
                    <a:pt x="613" y="1464"/>
                  </a:lnTo>
                  <a:lnTo>
                    <a:pt x="618" y="1463"/>
                  </a:lnTo>
                  <a:lnTo>
                    <a:pt x="623" y="1463"/>
                  </a:lnTo>
                  <a:lnTo>
                    <a:pt x="628" y="1463"/>
                  </a:lnTo>
                  <a:lnTo>
                    <a:pt x="632" y="1463"/>
                  </a:lnTo>
                  <a:lnTo>
                    <a:pt x="638" y="1463"/>
                  </a:lnTo>
                  <a:lnTo>
                    <a:pt x="643" y="1463"/>
                  </a:lnTo>
                  <a:lnTo>
                    <a:pt x="648" y="1463"/>
                  </a:lnTo>
                  <a:lnTo>
                    <a:pt x="652" y="1463"/>
                  </a:lnTo>
                  <a:lnTo>
                    <a:pt x="657" y="1462"/>
                  </a:lnTo>
                  <a:lnTo>
                    <a:pt x="663" y="1462"/>
                  </a:lnTo>
                  <a:lnTo>
                    <a:pt x="668" y="1462"/>
                  </a:lnTo>
                  <a:lnTo>
                    <a:pt x="673" y="1462"/>
                  </a:lnTo>
                  <a:lnTo>
                    <a:pt x="677" y="1461"/>
                  </a:lnTo>
                  <a:lnTo>
                    <a:pt x="682" y="1461"/>
                  </a:lnTo>
                  <a:lnTo>
                    <a:pt x="687" y="1461"/>
                  </a:lnTo>
                  <a:lnTo>
                    <a:pt x="693" y="1461"/>
                  </a:lnTo>
                  <a:lnTo>
                    <a:pt x="698" y="1460"/>
                  </a:lnTo>
                  <a:lnTo>
                    <a:pt x="702" y="1459"/>
                  </a:lnTo>
                  <a:lnTo>
                    <a:pt x="707" y="1458"/>
                  </a:lnTo>
                  <a:lnTo>
                    <a:pt x="712" y="1458"/>
                  </a:lnTo>
                  <a:lnTo>
                    <a:pt x="718" y="1456"/>
                  </a:lnTo>
                  <a:lnTo>
                    <a:pt x="722" y="1455"/>
                  </a:lnTo>
                  <a:lnTo>
                    <a:pt x="727" y="1454"/>
                  </a:lnTo>
                  <a:lnTo>
                    <a:pt x="732" y="1452"/>
                  </a:lnTo>
                  <a:lnTo>
                    <a:pt x="737" y="1450"/>
                  </a:lnTo>
                  <a:lnTo>
                    <a:pt x="743" y="1448"/>
                  </a:lnTo>
                  <a:lnTo>
                    <a:pt x="747" y="1446"/>
                  </a:lnTo>
                  <a:lnTo>
                    <a:pt x="752" y="1443"/>
                  </a:lnTo>
                  <a:lnTo>
                    <a:pt x="757" y="1441"/>
                  </a:lnTo>
                  <a:lnTo>
                    <a:pt x="762" y="1437"/>
                  </a:lnTo>
                  <a:lnTo>
                    <a:pt x="767" y="1433"/>
                  </a:lnTo>
                  <a:lnTo>
                    <a:pt x="772" y="1429"/>
                  </a:lnTo>
                  <a:lnTo>
                    <a:pt x="777" y="1425"/>
                  </a:lnTo>
                  <a:lnTo>
                    <a:pt x="782" y="1419"/>
                  </a:lnTo>
                  <a:lnTo>
                    <a:pt x="787" y="1414"/>
                  </a:lnTo>
                  <a:lnTo>
                    <a:pt x="792" y="1408"/>
                  </a:lnTo>
                  <a:lnTo>
                    <a:pt x="797" y="1401"/>
                  </a:lnTo>
                  <a:lnTo>
                    <a:pt x="802" y="1394"/>
                  </a:lnTo>
                  <a:lnTo>
                    <a:pt x="807" y="1386"/>
                  </a:lnTo>
                  <a:lnTo>
                    <a:pt x="812" y="1377"/>
                  </a:lnTo>
                  <a:lnTo>
                    <a:pt x="817" y="1368"/>
                  </a:lnTo>
                  <a:lnTo>
                    <a:pt x="822" y="1358"/>
                  </a:lnTo>
                  <a:lnTo>
                    <a:pt x="827" y="1347"/>
                  </a:lnTo>
                  <a:lnTo>
                    <a:pt x="832" y="1335"/>
                  </a:lnTo>
                  <a:lnTo>
                    <a:pt x="837" y="1323"/>
                  </a:lnTo>
                  <a:lnTo>
                    <a:pt x="842" y="1310"/>
                  </a:lnTo>
                  <a:lnTo>
                    <a:pt x="847" y="1296"/>
                  </a:lnTo>
                  <a:lnTo>
                    <a:pt x="852" y="1282"/>
                  </a:lnTo>
                  <a:lnTo>
                    <a:pt x="857" y="1267"/>
                  </a:lnTo>
                  <a:lnTo>
                    <a:pt x="862" y="1251"/>
                  </a:lnTo>
                  <a:lnTo>
                    <a:pt x="867" y="1235"/>
                  </a:lnTo>
                  <a:lnTo>
                    <a:pt x="872" y="1219"/>
                  </a:lnTo>
                  <a:lnTo>
                    <a:pt x="877" y="1202"/>
                  </a:lnTo>
                  <a:lnTo>
                    <a:pt x="882" y="1184"/>
                  </a:lnTo>
                  <a:lnTo>
                    <a:pt x="887" y="1165"/>
                  </a:lnTo>
                  <a:lnTo>
                    <a:pt x="892" y="1146"/>
                  </a:lnTo>
                  <a:lnTo>
                    <a:pt x="897" y="1125"/>
                  </a:lnTo>
                  <a:lnTo>
                    <a:pt x="902" y="1105"/>
                  </a:lnTo>
                  <a:lnTo>
                    <a:pt x="907" y="1083"/>
                  </a:lnTo>
                  <a:lnTo>
                    <a:pt x="912" y="1060"/>
                  </a:lnTo>
                  <a:lnTo>
                    <a:pt x="917" y="1038"/>
                  </a:lnTo>
                  <a:lnTo>
                    <a:pt x="922" y="1014"/>
                  </a:lnTo>
                  <a:lnTo>
                    <a:pt x="927" y="990"/>
                  </a:lnTo>
                  <a:lnTo>
                    <a:pt x="932" y="965"/>
                  </a:lnTo>
                  <a:lnTo>
                    <a:pt x="936" y="940"/>
                  </a:lnTo>
                  <a:lnTo>
                    <a:pt x="942" y="914"/>
                  </a:lnTo>
                  <a:lnTo>
                    <a:pt x="947" y="887"/>
                  </a:lnTo>
                  <a:lnTo>
                    <a:pt x="952" y="860"/>
                  </a:lnTo>
                  <a:lnTo>
                    <a:pt x="956" y="833"/>
                  </a:lnTo>
                  <a:lnTo>
                    <a:pt x="961" y="805"/>
                  </a:lnTo>
                  <a:lnTo>
                    <a:pt x="967" y="777"/>
                  </a:lnTo>
                  <a:lnTo>
                    <a:pt x="972" y="749"/>
                  </a:lnTo>
                  <a:lnTo>
                    <a:pt x="977" y="720"/>
                  </a:lnTo>
                  <a:lnTo>
                    <a:pt x="981" y="692"/>
                  </a:lnTo>
                  <a:lnTo>
                    <a:pt x="986" y="663"/>
                  </a:lnTo>
                  <a:lnTo>
                    <a:pt x="992" y="634"/>
                  </a:lnTo>
                  <a:lnTo>
                    <a:pt x="997" y="606"/>
                  </a:lnTo>
                  <a:lnTo>
                    <a:pt x="1002" y="577"/>
                  </a:lnTo>
                  <a:lnTo>
                    <a:pt x="1006" y="549"/>
                  </a:lnTo>
                  <a:lnTo>
                    <a:pt x="1011" y="520"/>
                  </a:lnTo>
                  <a:lnTo>
                    <a:pt x="1016" y="492"/>
                  </a:lnTo>
                  <a:lnTo>
                    <a:pt x="1022" y="463"/>
                  </a:lnTo>
                  <a:lnTo>
                    <a:pt x="1026" y="433"/>
                  </a:lnTo>
                  <a:lnTo>
                    <a:pt x="1031" y="402"/>
                  </a:lnTo>
                  <a:lnTo>
                    <a:pt x="1036" y="370"/>
                  </a:lnTo>
                  <a:lnTo>
                    <a:pt x="1041" y="339"/>
                  </a:lnTo>
                  <a:lnTo>
                    <a:pt x="1047" y="310"/>
                  </a:lnTo>
                  <a:lnTo>
                    <a:pt x="1051" y="281"/>
                  </a:lnTo>
                  <a:lnTo>
                    <a:pt x="1056" y="255"/>
                  </a:lnTo>
                  <a:lnTo>
                    <a:pt x="1061" y="229"/>
                  </a:lnTo>
                  <a:lnTo>
                    <a:pt x="1066" y="205"/>
                  </a:lnTo>
                  <a:lnTo>
                    <a:pt x="1072" y="181"/>
                  </a:lnTo>
                  <a:lnTo>
                    <a:pt x="1076" y="159"/>
                  </a:lnTo>
                  <a:lnTo>
                    <a:pt x="1081" y="138"/>
                  </a:lnTo>
                  <a:lnTo>
                    <a:pt x="1086" y="119"/>
                  </a:lnTo>
                  <a:lnTo>
                    <a:pt x="1091" y="101"/>
                  </a:lnTo>
                  <a:lnTo>
                    <a:pt x="1096" y="84"/>
                  </a:lnTo>
                  <a:lnTo>
                    <a:pt x="1101" y="69"/>
                  </a:lnTo>
                  <a:lnTo>
                    <a:pt x="1106" y="55"/>
                  </a:lnTo>
                  <a:lnTo>
                    <a:pt x="1111" y="43"/>
                  </a:lnTo>
                  <a:lnTo>
                    <a:pt x="1116" y="32"/>
                  </a:lnTo>
                  <a:lnTo>
                    <a:pt x="1121" y="23"/>
                  </a:lnTo>
                  <a:lnTo>
                    <a:pt x="1126" y="16"/>
                  </a:lnTo>
                  <a:lnTo>
                    <a:pt x="1131" y="9"/>
                  </a:lnTo>
                  <a:lnTo>
                    <a:pt x="1136" y="6"/>
                  </a:lnTo>
                  <a:lnTo>
                    <a:pt x="1141" y="2"/>
                  </a:lnTo>
                  <a:lnTo>
                    <a:pt x="1146" y="1"/>
                  </a:lnTo>
                  <a:lnTo>
                    <a:pt x="1151" y="0"/>
                  </a:lnTo>
                  <a:lnTo>
                    <a:pt x="1156" y="2"/>
                  </a:lnTo>
                  <a:lnTo>
                    <a:pt x="1161" y="5"/>
                  </a:lnTo>
                  <a:lnTo>
                    <a:pt x="1166" y="9"/>
                  </a:lnTo>
                  <a:lnTo>
                    <a:pt x="1171" y="14"/>
                  </a:lnTo>
                  <a:lnTo>
                    <a:pt x="1176" y="21"/>
                  </a:lnTo>
                  <a:lnTo>
                    <a:pt x="1181" y="29"/>
                  </a:lnTo>
                  <a:lnTo>
                    <a:pt x="1186" y="38"/>
                  </a:lnTo>
                  <a:lnTo>
                    <a:pt x="1191" y="49"/>
                  </a:lnTo>
                  <a:lnTo>
                    <a:pt x="1196" y="61"/>
                  </a:lnTo>
                  <a:lnTo>
                    <a:pt x="1201" y="74"/>
                  </a:lnTo>
                  <a:lnTo>
                    <a:pt x="1206" y="88"/>
                  </a:lnTo>
                  <a:lnTo>
                    <a:pt x="1211" y="103"/>
                  </a:lnTo>
                  <a:lnTo>
                    <a:pt x="1216" y="119"/>
                  </a:lnTo>
                  <a:lnTo>
                    <a:pt x="1221" y="135"/>
                  </a:lnTo>
                  <a:lnTo>
                    <a:pt x="1226" y="152"/>
                  </a:lnTo>
                  <a:lnTo>
                    <a:pt x="1231" y="171"/>
                  </a:lnTo>
                  <a:lnTo>
                    <a:pt x="1235" y="190"/>
                  </a:lnTo>
                  <a:lnTo>
                    <a:pt x="1240" y="209"/>
                  </a:lnTo>
                  <a:lnTo>
                    <a:pt x="1246" y="229"/>
                  </a:lnTo>
                  <a:lnTo>
                    <a:pt x="1251" y="249"/>
                  </a:lnTo>
                  <a:lnTo>
                    <a:pt x="1256" y="269"/>
                  </a:lnTo>
                  <a:lnTo>
                    <a:pt x="1260" y="289"/>
                  </a:lnTo>
                  <a:lnTo>
                    <a:pt x="1265" y="310"/>
                  </a:lnTo>
                  <a:lnTo>
                    <a:pt x="1271" y="329"/>
                  </a:lnTo>
                  <a:lnTo>
                    <a:pt x="1276" y="349"/>
                  </a:lnTo>
                  <a:lnTo>
                    <a:pt x="1281" y="370"/>
                  </a:lnTo>
                  <a:lnTo>
                    <a:pt x="1285" y="390"/>
                  </a:lnTo>
                  <a:lnTo>
                    <a:pt x="1290" y="410"/>
                  </a:lnTo>
                  <a:lnTo>
                    <a:pt x="1296" y="432"/>
                  </a:lnTo>
                  <a:lnTo>
                    <a:pt x="1301" y="452"/>
                  </a:lnTo>
                  <a:lnTo>
                    <a:pt x="1305" y="474"/>
                  </a:lnTo>
                  <a:lnTo>
                    <a:pt x="1310" y="494"/>
                  </a:lnTo>
                  <a:lnTo>
                    <a:pt x="1315" y="516"/>
                  </a:lnTo>
                  <a:lnTo>
                    <a:pt x="1320" y="536"/>
                  </a:lnTo>
                  <a:lnTo>
                    <a:pt x="1326" y="558"/>
                  </a:lnTo>
                  <a:lnTo>
                    <a:pt x="1330" y="578"/>
                  </a:lnTo>
                  <a:lnTo>
                    <a:pt x="1335" y="599"/>
                  </a:lnTo>
                  <a:lnTo>
                    <a:pt x="1340" y="620"/>
                  </a:lnTo>
                  <a:lnTo>
                    <a:pt x="1345" y="640"/>
                  </a:lnTo>
                  <a:lnTo>
                    <a:pt x="1351" y="660"/>
                  </a:lnTo>
                  <a:lnTo>
                    <a:pt x="1355" y="681"/>
                  </a:lnTo>
                  <a:lnTo>
                    <a:pt x="1360" y="701"/>
                  </a:lnTo>
                  <a:lnTo>
                    <a:pt x="1365" y="720"/>
                  </a:lnTo>
                  <a:lnTo>
                    <a:pt x="1370" y="740"/>
                  </a:lnTo>
                  <a:lnTo>
                    <a:pt x="1375" y="759"/>
                  </a:lnTo>
                  <a:lnTo>
                    <a:pt x="1380" y="778"/>
                  </a:lnTo>
                  <a:lnTo>
                    <a:pt x="1385" y="796"/>
                  </a:lnTo>
                  <a:lnTo>
                    <a:pt x="1390" y="814"/>
                  </a:lnTo>
                  <a:lnTo>
                    <a:pt x="1395" y="833"/>
                  </a:lnTo>
                  <a:lnTo>
                    <a:pt x="1400" y="850"/>
                  </a:lnTo>
                  <a:lnTo>
                    <a:pt x="1405" y="868"/>
                  </a:lnTo>
                  <a:lnTo>
                    <a:pt x="1410" y="885"/>
                  </a:lnTo>
                  <a:lnTo>
                    <a:pt x="1415" y="902"/>
                  </a:lnTo>
                  <a:lnTo>
                    <a:pt x="1420" y="919"/>
                  </a:lnTo>
                  <a:lnTo>
                    <a:pt x="1425" y="936"/>
                  </a:lnTo>
                  <a:lnTo>
                    <a:pt x="1430" y="954"/>
                  </a:lnTo>
                  <a:lnTo>
                    <a:pt x="1435" y="973"/>
                  </a:lnTo>
                  <a:lnTo>
                    <a:pt x="1440" y="990"/>
                  </a:lnTo>
                  <a:lnTo>
                    <a:pt x="1445" y="1008"/>
                  </a:lnTo>
                  <a:lnTo>
                    <a:pt x="1450" y="1024"/>
                  </a:lnTo>
                  <a:lnTo>
                    <a:pt x="1455" y="1040"/>
                  </a:lnTo>
                  <a:lnTo>
                    <a:pt x="1460" y="1054"/>
                  </a:lnTo>
                  <a:lnTo>
                    <a:pt x="1465" y="1069"/>
                  </a:lnTo>
                  <a:lnTo>
                    <a:pt x="1470" y="1083"/>
                  </a:lnTo>
                  <a:lnTo>
                    <a:pt x="1475" y="1097"/>
                  </a:lnTo>
                  <a:lnTo>
                    <a:pt x="1480" y="1110"/>
                  </a:lnTo>
                  <a:lnTo>
                    <a:pt x="1485" y="1123"/>
                  </a:lnTo>
                  <a:lnTo>
                    <a:pt x="1490" y="1135"/>
                  </a:lnTo>
                  <a:lnTo>
                    <a:pt x="1495" y="1147"/>
                  </a:lnTo>
                  <a:lnTo>
                    <a:pt x="1500" y="1158"/>
                  </a:lnTo>
                  <a:lnTo>
                    <a:pt x="1505" y="1170"/>
                  </a:lnTo>
                  <a:lnTo>
                    <a:pt x="1510" y="1180"/>
                  </a:lnTo>
                  <a:lnTo>
                    <a:pt x="1514" y="1190"/>
                  </a:lnTo>
                  <a:lnTo>
                    <a:pt x="1520" y="1200"/>
                  </a:lnTo>
                  <a:lnTo>
                    <a:pt x="1525" y="1210"/>
                  </a:lnTo>
                  <a:lnTo>
                    <a:pt x="1530" y="1219"/>
                  </a:lnTo>
                  <a:lnTo>
                    <a:pt x="1535" y="1228"/>
                  </a:lnTo>
                  <a:lnTo>
                    <a:pt x="1539" y="1237"/>
                  </a:lnTo>
                  <a:lnTo>
                    <a:pt x="1544" y="1245"/>
                  </a:lnTo>
                  <a:lnTo>
                    <a:pt x="1550" y="1253"/>
                  </a:lnTo>
                  <a:lnTo>
                    <a:pt x="1555" y="1261"/>
                  </a:lnTo>
                  <a:lnTo>
                    <a:pt x="1560" y="1267"/>
                  </a:lnTo>
                  <a:lnTo>
                    <a:pt x="1564" y="1275"/>
                  </a:lnTo>
                  <a:lnTo>
                    <a:pt x="1569" y="1282"/>
                  </a:lnTo>
                  <a:lnTo>
                    <a:pt x="1575" y="1288"/>
                  </a:lnTo>
                  <a:lnTo>
                    <a:pt x="1580" y="1295"/>
                  </a:lnTo>
                  <a:lnTo>
                    <a:pt x="1584" y="1301"/>
                  </a:lnTo>
                  <a:lnTo>
                    <a:pt x="1589" y="1306"/>
                  </a:lnTo>
                  <a:lnTo>
                    <a:pt x="1594" y="1313"/>
                  </a:lnTo>
                  <a:lnTo>
                    <a:pt x="1600" y="1318"/>
                  </a:lnTo>
                  <a:lnTo>
                    <a:pt x="1605" y="1322"/>
                  </a:lnTo>
                  <a:lnTo>
                    <a:pt x="1609" y="1328"/>
                  </a:lnTo>
                  <a:lnTo>
                    <a:pt x="1614" y="1332"/>
                  </a:lnTo>
                  <a:lnTo>
                    <a:pt x="1619" y="1337"/>
                  </a:lnTo>
                  <a:lnTo>
                    <a:pt x="1624" y="1342"/>
                  </a:lnTo>
                  <a:lnTo>
                    <a:pt x="1630" y="1345"/>
                  </a:lnTo>
                  <a:lnTo>
                    <a:pt x="1634" y="1350"/>
                  </a:lnTo>
                  <a:lnTo>
                    <a:pt x="1639" y="1354"/>
                  </a:lnTo>
                  <a:lnTo>
                    <a:pt x="1644" y="1357"/>
                  </a:lnTo>
                  <a:lnTo>
                    <a:pt x="1649" y="1361"/>
                  </a:lnTo>
                  <a:lnTo>
                    <a:pt x="1654" y="1364"/>
                  </a:lnTo>
                  <a:lnTo>
                    <a:pt x="1659" y="1367"/>
                  </a:lnTo>
                  <a:lnTo>
                    <a:pt x="1664" y="1370"/>
                  </a:lnTo>
                  <a:lnTo>
                    <a:pt x="1669" y="1373"/>
                  </a:lnTo>
                  <a:lnTo>
                    <a:pt x="1674" y="1375"/>
                  </a:lnTo>
                  <a:lnTo>
                    <a:pt x="1679" y="1378"/>
                  </a:lnTo>
                  <a:lnTo>
                    <a:pt x="1684" y="1380"/>
                  </a:lnTo>
                  <a:lnTo>
                    <a:pt x="1689" y="1383"/>
                  </a:lnTo>
                  <a:lnTo>
                    <a:pt x="1694" y="1385"/>
                  </a:lnTo>
                  <a:lnTo>
                    <a:pt x="1699" y="1387"/>
                  </a:lnTo>
                  <a:lnTo>
                    <a:pt x="1704" y="1389"/>
                  </a:lnTo>
                  <a:lnTo>
                    <a:pt x="1709" y="1391"/>
                  </a:lnTo>
                  <a:lnTo>
                    <a:pt x="1714" y="1393"/>
                  </a:lnTo>
                  <a:lnTo>
                    <a:pt x="1719" y="1395"/>
                  </a:lnTo>
                  <a:lnTo>
                    <a:pt x="1724" y="1397"/>
                  </a:lnTo>
                  <a:lnTo>
                    <a:pt x="1729" y="1399"/>
                  </a:lnTo>
                  <a:lnTo>
                    <a:pt x="1734" y="1400"/>
                  </a:lnTo>
                  <a:lnTo>
                    <a:pt x="1739" y="1402"/>
                  </a:lnTo>
                  <a:lnTo>
                    <a:pt x="1744" y="1403"/>
                  </a:lnTo>
                  <a:lnTo>
                    <a:pt x="1749" y="1405"/>
                  </a:lnTo>
                  <a:lnTo>
                    <a:pt x="1754" y="1406"/>
                  </a:lnTo>
                  <a:lnTo>
                    <a:pt x="1759" y="1408"/>
                  </a:lnTo>
                  <a:lnTo>
                    <a:pt x="1764" y="1410"/>
                  </a:lnTo>
                  <a:lnTo>
                    <a:pt x="1769" y="1410"/>
                  </a:lnTo>
                  <a:lnTo>
                    <a:pt x="1774" y="1412"/>
                  </a:lnTo>
                  <a:lnTo>
                    <a:pt x="1779" y="1413"/>
                  </a:lnTo>
                  <a:lnTo>
                    <a:pt x="1784" y="1414"/>
                  </a:lnTo>
                  <a:lnTo>
                    <a:pt x="1789" y="1415"/>
                  </a:lnTo>
                  <a:lnTo>
                    <a:pt x="1794" y="1416"/>
                  </a:lnTo>
                  <a:lnTo>
                    <a:pt x="1799" y="1417"/>
                  </a:lnTo>
                  <a:lnTo>
                    <a:pt x="1804" y="1419"/>
                  </a:lnTo>
                  <a:lnTo>
                    <a:pt x="1809" y="1419"/>
                  </a:lnTo>
                  <a:lnTo>
                    <a:pt x="1814" y="1420"/>
                  </a:lnTo>
                  <a:lnTo>
                    <a:pt x="1818" y="1422"/>
                  </a:lnTo>
                  <a:lnTo>
                    <a:pt x="1824" y="1422"/>
                  </a:lnTo>
                  <a:lnTo>
                    <a:pt x="1829" y="1423"/>
                  </a:lnTo>
                  <a:lnTo>
                    <a:pt x="1834" y="1425"/>
                  </a:lnTo>
                  <a:lnTo>
                    <a:pt x="1839" y="1426"/>
                  </a:lnTo>
                  <a:lnTo>
                    <a:pt x="1843" y="1426"/>
                  </a:lnTo>
                  <a:lnTo>
                    <a:pt x="1849" y="1427"/>
                  </a:lnTo>
                  <a:lnTo>
                    <a:pt x="1854" y="1428"/>
                  </a:lnTo>
                  <a:lnTo>
                    <a:pt x="1859" y="1429"/>
                  </a:lnTo>
                  <a:lnTo>
                    <a:pt x="1864" y="1429"/>
                  </a:lnTo>
                  <a:lnTo>
                    <a:pt x="1868" y="1430"/>
                  </a:lnTo>
                  <a:lnTo>
                    <a:pt x="1873" y="1431"/>
                  </a:lnTo>
                  <a:lnTo>
                    <a:pt x="1879" y="1432"/>
                  </a:lnTo>
                  <a:lnTo>
                    <a:pt x="1884" y="1432"/>
                  </a:lnTo>
                  <a:lnTo>
                    <a:pt x="1888" y="1433"/>
                  </a:lnTo>
                  <a:lnTo>
                    <a:pt x="1893" y="1434"/>
                  </a:lnTo>
                  <a:lnTo>
                    <a:pt x="1898" y="1434"/>
                  </a:lnTo>
                  <a:lnTo>
                    <a:pt x="1904" y="1435"/>
                  </a:lnTo>
                  <a:lnTo>
                    <a:pt x="1909" y="1435"/>
                  </a:lnTo>
                  <a:lnTo>
                    <a:pt x="1913" y="1435"/>
                  </a:lnTo>
                  <a:lnTo>
                    <a:pt x="1918" y="1436"/>
                  </a:lnTo>
                  <a:lnTo>
                    <a:pt x="1923" y="1436"/>
                  </a:lnTo>
                  <a:lnTo>
                    <a:pt x="1929" y="1437"/>
                  </a:lnTo>
                  <a:lnTo>
                    <a:pt x="1934" y="1438"/>
                  </a:lnTo>
                  <a:lnTo>
                    <a:pt x="1938" y="1438"/>
                  </a:lnTo>
                  <a:lnTo>
                    <a:pt x="1943" y="1439"/>
                  </a:lnTo>
                  <a:lnTo>
                    <a:pt x="1948" y="1439"/>
                  </a:lnTo>
                  <a:lnTo>
                    <a:pt x="1953" y="1439"/>
                  </a:lnTo>
                  <a:lnTo>
                    <a:pt x="1958" y="1439"/>
                  </a:lnTo>
                  <a:lnTo>
                    <a:pt x="1963" y="1440"/>
                  </a:lnTo>
                  <a:lnTo>
                    <a:pt x="1968" y="1440"/>
                  </a:lnTo>
                  <a:lnTo>
                    <a:pt x="1973" y="1441"/>
                  </a:lnTo>
                  <a:lnTo>
                    <a:pt x="1978" y="1441"/>
                  </a:lnTo>
                  <a:lnTo>
                    <a:pt x="1983" y="1442"/>
                  </a:lnTo>
                  <a:lnTo>
                    <a:pt x="1988" y="1442"/>
                  </a:lnTo>
                  <a:lnTo>
                    <a:pt x="1993" y="1442"/>
                  </a:lnTo>
                  <a:lnTo>
                    <a:pt x="1998" y="1442"/>
                  </a:lnTo>
                  <a:lnTo>
                    <a:pt x="2003" y="1442"/>
                  </a:lnTo>
                  <a:lnTo>
                    <a:pt x="2008" y="1443"/>
                  </a:lnTo>
                  <a:lnTo>
                    <a:pt x="2013" y="1443"/>
                  </a:lnTo>
                  <a:lnTo>
                    <a:pt x="2018" y="1444"/>
                  </a:lnTo>
                  <a:lnTo>
                    <a:pt x="2023" y="1444"/>
                  </a:lnTo>
                  <a:lnTo>
                    <a:pt x="2028" y="1444"/>
                  </a:lnTo>
                  <a:lnTo>
                    <a:pt x="2033" y="1445"/>
                  </a:lnTo>
                  <a:lnTo>
                    <a:pt x="2038" y="1445"/>
                  </a:lnTo>
                  <a:lnTo>
                    <a:pt x="2043" y="1445"/>
                  </a:lnTo>
                  <a:lnTo>
                    <a:pt x="2048" y="1445"/>
                  </a:lnTo>
                  <a:lnTo>
                    <a:pt x="2053" y="1445"/>
                  </a:lnTo>
                  <a:lnTo>
                    <a:pt x="2058" y="1445"/>
                  </a:lnTo>
                  <a:lnTo>
                    <a:pt x="2063" y="1445"/>
                  </a:lnTo>
                  <a:lnTo>
                    <a:pt x="2068" y="1446"/>
                  </a:lnTo>
                  <a:lnTo>
                    <a:pt x="2073" y="1446"/>
                  </a:lnTo>
                  <a:lnTo>
                    <a:pt x="2078" y="1446"/>
                  </a:lnTo>
                  <a:lnTo>
                    <a:pt x="2083" y="1446"/>
                  </a:lnTo>
                  <a:lnTo>
                    <a:pt x="2088" y="1446"/>
                  </a:lnTo>
                  <a:lnTo>
                    <a:pt x="2093" y="1447"/>
                  </a:lnTo>
                  <a:lnTo>
                    <a:pt x="2097" y="1447"/>
                  </a:lnTo>
                  <a:lnTo>
                    <a:pt x="2103" y="1447"/>
                  </a:lnTo>
                  <a:lnTo>
                    <a:pt x="2108" y="1447"/>
                  </a:lnTo>
                  <a:lnTo>
                    <a:pt x="2113" y="1448"/>
                  </a:lnTo>
                  <a:lnTo>
                    <a:pt x="2118" y="1448"/>
                  </a:lnTo>
                  <a:lnTo>
                    <a:pt x="2122" y="1448"/>
                  </a:lnTo>
                  <a:lnTo>
                    <a:pt x="2128" y="1448"/>
                  </a:lnTo>
                  <a:lnTo>
                    <a:pt x="2133" y="1448"/>
                  </a:lnTo>
                  <a:lnTo>
                    <a:pt x="2138" y="1448"/>
                  </a:lnTo>
                  <a:lnTo>
                    <a:pt x="2143" y="1448"/>
                  </a:lnTo>
                  <a:lnTo>
                    <a:pt x="2147" y="1448"/>
                  </a:lnTo>
                  <a:lnTo>
                    <a:pt x="2153" y="1448"/>
                  </a:lnTo>
                  <a:lnTo>
                    <a:pt x="2158" y="1448"/>
                  </a:lnTo>
                  <a:lnTo>
                    <a:pt x="2163" y="1449"/>
                  </a:lnTo>
                  <a:lnTo>
                    <a:pt x="2167" y="1449"/>
                  </a:lnTo>
                  <a:lnTo>
                    <a:pt x="2172" y="1449"/>
                  </a:lnTo>
                  <a:lnTo>
                    <a:pt x="2177" y="1449"/>
                  </a:lnTo>
                  <a:lnTo>
                    <a:pt x="2183" y="1449"/>
                  </a:lnTo>
                  <a:lnTo>
                    <a:pt x="2188" y="1449"/>
                  </a:lnTo>
                  <a:lnTo>
                    <a:pt x="2192" y="1450"/>
                  </a:lnTo>
                  <a:lnTo>
                    <a:pt x="2197" y="1450"/>
                  </a:lnTo>
                  <a:lnTo>
                    <a:pt x="2202" y="1450"/>
                  </a:lnTo>
                  <a:lnTo>
                    <a:pt x="2208" y="1450"/>
                  </a:lnTo>
                  <a:lnTo>
                    <a:pt x="2213" y="1450"/>
                  </a:lnTo>
                  <a:lnTo>
                    <a:pt x="2217" y="1450"/>
                  </a:lnTo>
                  <a:lnTo>
                    <a:pt x="2222" y="1450"/>
                  </a:lnTo>
                  <a:lnTo>
                    <a:pt x="2227" y="1451"/>
                  </a:lnTo>
                  <a:lnTo>
                    <a:pt x="2233" y="1451"/>
                  </a:lnTo>
                  <a:lnTo>
                    <a:pt x="2237" y="1451"/>
                  </a:lnTo>
                  <a:lnTo>
                    <a:pt x="2242" y="1451"/>
                  </a:lnTo>
                  <a:lnTo>
                    <a:pt x="2247" y="1451"/>
                  </a:lnTo>
                  <a:lnTo>
                    <a:pt x="2252" y="1452"/>
                  </a:lnTo>
                  <a:lnTo>
                    <a:pt x="2257" y="1452"/>
                  </a:lnTo>
                  <a:lnTo>
                    <a:pt x="2262" y="1452"/>
                  </a:lnTo>
                  <a:lnTo>
                    <a:pt x="2267" y="1452"/>
                  </a:lnTo>
                  <a:lnTo>
                    <a:pt x="2272" y="1452"/>
                  </a:lnTo>
                  <a:lnTo>
                    <a:pt x="2277" y="1452"/>
                  </a:lnTo>
                  <a:lnTo>
                    <a:pt x="2282" y="1452"/>
                  </a:lnTo>
                  <a:lnTo>
                    <a:pt x="2287" y="1452"/>
                  </a:lnTo>
                  <a:lnTo>
                    <a:pt x="2292" y="1452"/>
                  </a:lnTo>
                  <a:lnTo>
                    <a:pt x="2297" y="1452"/>
                  </a:lnTo>
                  <a:lnTo>
                    <a:pt x="2302" y="1452"/>
                  </a:lnTo>
                  <a:lnTo>
                    <a:pt x="2307" y="1452"/>
                  </a:lnTo>
                  <a:lnTo>
                    <a:pt x="2312" y="1453"/>
                  </a:lnTo>
                  <a:lnTo>
                    <a:pt x="2317" y="1453"/>
                  </a:lnTo>
                  <a:lnTo>
                    <a:pt x="2322" y="1453"/>
                  </a:lnTo>
                  <a:lnTo>
                    <a:pt x="2327" y="1453"/>
                  </a:lnTo>
                  <a:lnTo>
                    <a:pt x="2332" y="1453"/>
                  </a:lnTo>
                  <a:lnTo>
                    <a:pt x="2337" y="1453"/>
                  </a:lnTo>
                  <a:lnTo>
                    <a:pt x="2342" y="1453"/>
                  </a:lnTo>
                  <a:lnTo>
                    <a:pt x="2347" y="1453"/>
                  </a:lnTo>
                  <a:lnTo>
                    <a:pt x="2352" y="1453"/>
                  </a:lnTo>
                  <a:lnTo>
                    <a:pt x="2357" y="1454"/>
                  </a:lnTo>
                  <a:lnTo>
                    <a:pt x="2362" y="1454"/>
                  </a:lnTo>
                  <a:lnTo>
                    <a:pt x="2367" y="1454"/>
                  </a:lnTo>
                  <a:lnTo>
                    <a:pt x="2372" y="1454"/>
                  </a:lnTo>
                  <a:lnTo>
                    <a:pt x="2377" y="1454"/>
                  </a:lnTo>
                  <a:lnTo>
                    <a:pt x="2382" y="1454"/>
                  </a:lnTo>
                  <a:lnTo>
                    <a:pt x="2387" y="1454"/>
                  </a:lnTo>
                  <a:lnTo>
                    <a:pt x="2392" y="1454"/>
                  </a:lnTo>
                  <a:lnTo>
                    <a:pt x="2397" y="1454"/>
                  </a:lnTo>
                  <a:lnTo>
                    <a:pt x="2401" y="1454"/>
                  </a:lnTo>
                  <a:lnTo>
                    <a:pt x="2407" y="1454"/>
                  </a:lnTo>
                  <a:lnTo>
                    <a:pt x="2412" y="1455"/>
                  </a:lnTo>
                  <a:lnTo>
                    <a:pt x="2417" y="1455"/>
                  </a:lnTo>
                  <a:lnTo>
                    <a:pt x="2422" y="1455"/>
                  </a:lnTo>
                  <a:lnTo>
                    <a:pt x="2426" y="1455"/>
                  </a:lnTo>
                  <a:lnTo>
                    <a:pt x="2432" y="1455"/>
                  </a:lnTo>
                  <a:lnTo>
                    <a:pt x="2437" y="1455"/>
                  </a:lnTo>
                  <a:lnTo>
                    <a:pt x="2442" y="1455"/>
                  </a:lnTo>
                  <a:lnTo>
                    <a:pt x="2446" y="1455"/>
                  </a:lnTo>
                  <a:lnTo>
                    <a:pt x="2451" y="1455"/>
                  </a:lnTo>
                  <a:lnTo>
                    <a:pt x="2457" y="1455"/>
                  </a:lnTo>
                  <a:lnTo>
                    <a:pt x="2462" y="1455"/>
                  </a:lnTo>
                  <a:lnTo>
                    <a:pt x="2467" y="1455"/>
                  </a:lnTo>
                  <a:lnTo>
                    <a:pt x="2471" y="1455"/>
                  </a:lnTo>
                  <a:lnTo>
                    <a:pt x="2476" y="1455"/>
                  </a:lnTo>
                  <a:lnTo>
                    <a:pt x="2481" y="1455"/>
                  </a:lnTo>
                  <a:lnTo>
                    <a:pt x="2487" y="1455"/>
                  </a:lnTo>
                  <a:lnTo>
                    <a:pt x="2492" y="1455"/>
                  </a:lnTo>
                  <a:lnTo>
                    <a:pt x="2496" y="1455"/>
                  </a:lnTo>
                  <a:lnTo>
                    <a:pt x="2501" y="1455"/>
                  </a:lnTo>
                  <a:lnTo>
                    <a:pt x="2506" y="1455"/>
                  </a:lnTo>
                  <a:lnTo>
                    <a:pt x="2512" y="1455"/>
                  </a:lnTo>
                  <a:lnTo>
                    <a:pt x="2516" y="1455"/>
                  </a:lnTo>
                  <a:lnTo>
                    <a:pt x="2521" y="1455"/>
                  </a:lnTo>
                  <a:lnTo>
                    <a:pt x="2526" y="1455"/>
                  </a:lnTo>
                  <a:lnTo>
                    <a:pt x="2531" y="1455"/>
                  </a:lnTo>
                  <a:lnTo>
                    <a:pt x="2537" y="1455"/>
                  </a:lnTo>
                  <a:lnTo>
                    <a:pt x="2541" y="1455"/>
                  </a:lnTo>
                  <a:lnTo>
                    <a:pt x="2546" y="1455"/>
                  </a:lnTo>
                </a:path>
              </a:pathLst>
            </a:custGeom>
            <a:noFill/>
            <a:ln w="1588">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09" name="Freeform 108">
              <a:extLst>
                <a:ext uri="{FF2B5EF4-FFF2-40B4-BE49-F238E27FC236}">
                  <a16:creationId xmlns:a16="http://schemas.microsoft.com/office/drawing/2014/main" id="{00000000-0008-0000-0500-00006D000000}"/>
                </a:ext>
              </a:extLst>
            </xdr:cNvPr>
            <xdr:cNvSpPr>
              <a:spLocks/>
            </xdr:cNvSpPr>
          </xdr:nvSpPr>
          <xdr:spPr bwMode="auto">
            <a:xfrm>
              <a:off x="4849712" y="4003011"/>
              <a:ext cx="2727325" cy="12700"/>
            </a:xfrm>
            <a:custGeom>
              <a:avLst/>
              <a:gdLst>
                <a:gd name="T0" fmla="*/ 2147483647 w 1718"/>
                <a:gd name="T1" fmla="*/ 0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0"/>
                  </a:lnTo>
                  <a:lnTo>
                    <a:pt x="25" y="0"/>
                  </a:lnTo>
                  <a:lnTo>
                    <a:pt x="30" y="1"/>
                  </a:lnTo>
                  <a:lnTo>
                    <a:pt x="35" y="1"/>
                  </a:lnTo>
                  <a:lnTo>
                    <a:pt x="40" y="1"/>
                  </a:lnTo>
                  <a:lnTo>
                    <a:pt x="45" y="1"/>
                  </a:lnTo>
                  <a:lnTo>
                    <a:pt x="50" y="1"/>
                  </a:lnTo>
                  <a:lnTo>
                    <a:pt x="55" y="1"/>
                  </a:lnTo>
                  <a:lnTo>
                    <a:pt x="60" y="1"/>
                  </a:lnTo>
                  <a:lnTo>
                    <a:pt x="65" y="1"/>
                  </a:lnTo>
                  <a:lnTo>
                    <a:pt x="70" y="1"/>
                  </a:lnTo>
                  <a:lnTo>
                    <a:pt x="75" y="1"/>
                  </a:lnTo>
                  <a:lnTo>
                    <a:pt x="80" y="1"/>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3"/>
                  </a:lnTo>
                  <a:lnTo>
                    <a:pt x="155" y="3"/>
                  </a:lnTo>
                  <a:lnTo>
                    <a:pt x="160" y="3"/>
                  </a:lnTo>
                  <a:lnTo>
                    <a:pt x="165" y="3"/>
                  </a:lnTo>
                  <a:lnTo>
                    <a:pt x="170" y="3"/>
                  </a:lnTo>
                  <a:lnTo>
                    <a:pt x="175" y="3"/>
                  </a:lnTo>
                  <a:lnTo>
                    <a:pt x="180" y="3"/>
                  </a:lnTo>
                  <a:lnTo>
                    <a:pt x="184" y="3"/>
                  </a:lnTo>
                  <a:lnTo>
                    <a:pt x="190" y="3"/>
                  </a:lnTo>
                  <a:lnTo>
                    <a:pt x="195" y="3"/>
                  </a:lnTo>
                  <a:lnTo>
                    <a:pt x="200" y="3"/>
                  </a:lnTo>
                  <a:lnTo>
                    <a:pt x="204" y="3"/>
                  </a:lnTo>
                  <a:lnTo>
                    <a:pt x="209" y="3"/>
                  </a:lnTo>
                  <a:lnTo>
                    <a:pt x="215" y="3"/>
                  </a:lnTo>
                  <a:lnTo>
                    <a:pt x="220" y="3"/>
                  </a:lnTo>
                  <a:lnTo>
                    <a:pt x="225" y="3"/>
                  </a:lnTo>
                  <a:lnTo>
                    <a:pt x="229" y="3"/>
                  </a:lnTo>
                  <a:lnTo>
                    <a:pt x="234" y="3"/>
                  </a:lnTo>
                  <a:lnTo>
                    <a:pt x="240" y="3"/>
                  </a:lnTo>
                  <a:lnTo>
                    <a:pt x="245" y="3"/>
                  </a:lnTo>
                  <a:lnTo>
                    <a:pt x="250" y="3"/>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4"/>
                  </a:lnTo>
                  <a:lnTo>
                    <a:pt x="404" y="4"/>
                  </a:lnTo>
                  <a:lnTo>
                    <a:pt x="409" y="4"/>
                  </a:lnTo>
                  <a:lnTo>
                    <a:pt x="414" y="4"/>
                  </a:lnTo>
                  <a:lnTo>
                    <a:pt x="419" y="4"/>
                  </a:lnTo>
                  <a:lnTo>
                    <a:pt x="424" y="4"/>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6"/>
                  </a:lnTo>
                  <a:lnTo>
                    <a:pt x="688" y="6"/>
                  </a:lnTo>
                  <a:lnTo>
                    <a:pt x="693" y="6"/>
                  </a:lnTo>
                  <a:lnTo>
                    <a:pt x="698" y="6"/>
                  </a:lnTo>
                  <a:lnTo>
                    <a:pt x="703" y="6"/>
                  </a:lnTo>
                  <a:lnTo>
                    <a:pt x="708" y="6"/>
                  </a:lnTo>
                  <a:lnTo>
                    <a:pt x="713" y="6"/>
                  </a:lnTo>
                  <a:lnTo>
                    <a:pt x="718" y="6"/>
                  </a:lnTo>
                  <a:lnTo>
                    <a:pt x="723" y="6"/>
                  </a:lnTo>
                  <a:lnTo>
                    <a:pt x="728" y="5"/>
                  </a:lnTo>
                  <a:lnTo>
                    <a:pt x="733" y="5"/>
                  </a:lnTo>
                  <a:lnTo>
                    <a:pt x="738" y="6"/>
                  </a:lnTo>
                  <a:lnTo>
                    <a:pt x="743" y="6"/>
                  </a:lnTo>
                  <a:lnTo>
                    <a:pt x="748" y="6"/>
                  </a:lnTo>
                  <a:lnTo>
                    <a:pt x="753" y="6"/>
                  </a:lnTo>
                  <a:lnTo>
                    <a:pt x="758" y="6"/>
                  </a:lnTo>
                  <a:lnTo>
                    <a:pt x="762" y="6"/>
                  </a:lnTo>
                  <a:lnTo>
                    <a:pt x="768" y="6"/>
                  </a:lnTo>
                  <a:lnTo>
                    <a:pt x="773" y="6"/>
                  </a:lnTo>
                  <a:lnTo>
                    <a:pt x="778" y="6"/>
                  </a:lnTo>
                  <a:lnTo>
                    <a:pt x="783" y="6"/>
                  </a:lnTo>
                  <a:lnTo>
                    <a:pt x="787" y="6"/>
                  </a:lnTo>
                  <a:lnTo>
                    <a:pt x="792" y="6"/>
                  </a:lnTo>
                  <a:lnTo>
                    <a:pt x="798" y="6"/>
                  </a:lnTo>
                  <a:lnTo>
                    <a:pt x="803" y="6"/>
                  </a:lnTo>
                  <a:lnTo>
                    <a:pt x="808" y="6"/>
                  </a:lnTo>
                  <a:lnTo>
                    <a:pt x="812" y="6"/>
                  </a:lnTo>
                  <a:lnTo>
                    <a:pt x="817" y="6"/>
                  </a:lnTo>
                  <a:lnTo>
                    <a:pt x="823" y="6"/>
                  </a:lnTo>
                  <a:lnTo>
                    <a:pt x="828" y="6"/>
                  </a:lnTo>
                  <a:lnTo>
                    <a:pt x="832" y="6"/>
                  </a:lnTo>
                  <a:lnTo>
                    <a:pt x="837" y="6"/>
                  </a:lnTo>
                  <a:lnTo>
                    <a:pt x="842" y="6"/>
                  </a:lnTo>
                  <a:lnTo>
                    <a:pt x="848" y="6"/>
                  </a:lnTo>
                  <a:lnTo>
                    <a:pt x="853" y="6"/>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7"/>
                  </a:lnTo>
                  <a:lnTo>
                    <a:pt x="1231" y="7"/>
                  </a:lnTo>
                  <a:lnTo>
                    <a:pt x="1236" y="7"/>
                  </a:lnTo>
                  <a:lnTo>
                    <a:pt x="1241" y="6"/>
                  </a:lnTo>
                  <a:lnTo>
                    <a:pt x="1246" y="6"/>
                  </a:lnTo>
                  <a:lnTo>
                    <a:pt x="1251" y="6"/>
                  </a:lnTo>
                  <a:lnTo>
                    <a:pt x="1256" y="6"/>
                  </a:lnTo>
                  <a:lnTo>
                    <a:pt x="1261" y="6"/>
                  </a:lnTo>
                  <a:lnTo>
                    <a:pt x="1266" y="6"/>
                  </a:lnTo>
                  <a:lnTo>
                    <a:pt x="1271" y="7"/>
                  </a:lnTo>
                  <a:lnTo>
                    <a:pt x="1276" y="6"/>
                  </a:lnTo>
                  <a:lnTo>
                    <a:pt x="1281" y="6"/>
                  </a:lnTo>
                  <a:lnTo>
                    <a:pt x="1286" y="6"/>
                  </a:lnTo>
                  <a:lnTo>
                    <a:pt x="1291" y="6"/>
                  </a:lnTo>
                  <a:lnTo>
                    <a:pt x="1296" y="6"/>
                  </a:lnTo>
                  <a:lnTo>
                    <a:pt x="1301" y="6"/>
                  </a:lnTo>
                  <a:lnTo>
                    <a:pt x="1306" y="6"/>
                  </a:lnTo>
                  <a:lnTo>
                    <a:pt x="1311" y="6"/>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8"/>
                  </a:lnTo>
                  <a:lnTo>
                    <a:pt x="1560" y="8"/>
                  </a:lnTo>
                  <a:lnTo>
                    <a:pt x="1565" y="8"/>
                  </a:lnTo>
                  <a:lnTo>
                    <a:pt x="1570" y="7"/>
                  </a:lnTo>
                  <a:lnTo>
                    <a:pt x="1575" y="7"/>
                  </a:lnTo>
                  <a:lnTo>
                    <a:pt x="1580" y="8"/>
                  </a:lnTo>
                  <a:lnTo>
                    <a:pt x="1585" y="7"/>
                  </a:lnTo>
                  <a:lnTo>
                    <a:pt x="1590" y="7"/>
                  </a:lnTo>
                  <a:lnTo>
                    <a:pt x="1595" y="8"/>
                  </a:lnTo>
                  <a:lnTo>
                    <a:pt x="1600" y="8"/>
                  </a:lnTo>
                  <a:lnTo>
                    <a:pt x="1605" y="8"/>
                  </a:lnTo>
                  <a:lnTo>
                    <a:pt x="1610" y="8"/>
                  </a:lnTo>
                  <a:lnTo>
                    <a:pt x="1615" y="8"/>
                  </a:lnTo>
                  <a:lnTo>
                    <a:pt x="1620" y="7"/>
                  </a:lnTo>
                  <a:lnTo>
                    <a:pt x="1625" y="7"/>
                  </a:lnTo>
                  <a:lnTo>
                    <a:pt x="1630" y="7"/>
                  </a:lnTo>
                  <a:lnTo>
                    <a:pt x="1635" y="8"/>
                  </a:lnTo>
                  <a:lnTo>
                    <a:pt x="1640" y="8"/>
                  </a:lnTo>
                  <a:lnTo>
                    <a:pt x="1645" y="7"/>
                  </a:lnTo>
                  <a:lnTo>
                    <a:pt x="1649" y="7"/>
                  </a:lnTo>
                  <a:lnTo>
                    <a:pt x="1655" y="7"/>
                  </a:lnTo>
                  <a:lnTo>
                    <a:pt x="1660" y="7"/>
                  </a:lnTo>
                  <a:lnTo>
                    <a:pt x="1665" y="7"/>
                  </a:lnTo>
                  <a:lnTo>
                    <a:pt x="1670" y="7"/>
                  </a:lnTo>
                  <a:lnTo>
                    <a:pt x="1674" y="7"/>
                  </a:lnTo>
                  <a:lnTo>
                    <a:pt x="1680" y="7"/>
                  </a:lnTo>
                  <a:lnTo>
                    <a:pt x="1685" y="7"/>
                  </a:lnTo>
                  <a:lnTo>
                    <a:pt x="1690" y="7"/>
                  </a:lnTo>
                  <a:lnTo>
                    <a:pt x="1694" y="8"/>
                  </a:lnTo>
                  <a:lnTo>
                    <a:pt x="1699" y="8"/>
                  </a:lnTo>
                  <a:lnTo>
                    <a:pt x="1705" y="8"/>
                  </a:lnTo>
                  <a:lnTo>
                    <a:pt x="1710" y="8"/>
                  </a:lnTo>
                  <a:lnTo>
                    <a:pt x="1715" y="8"/>
                  </a:lnTo>
                  <a:lnTo>
                    <a:pt x="1718" y="8"/>
                  </a:lnTo>
                </a:path>
              </a:pathLst>
            </a:custGeom>
            <a:noFill/>
            <a:ln w="1588">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0" name="Freeform 109">
              <a:extLst>
                <a:ext uri="{FF2B5EF4-FFF2-40B4-BE49-F238E27FC236}">
                  <a16:creationId xmlns:a16="http://schemas.microsoft.com/office/drawing/2014/main" id="{00000000-0008-0000-0500-00006E000000}"/>
                </a:ext>
              </a:extLst>
            </xdr:cNvPr>
            <xdr:cNvSpPr>
              <a:spLocks/>
            </xdr:cNvSpPr>
          </xdr:nvSpPr>
          <xdr:spPr bwMode="auto">
            <a:xfrm>
              <a:off x="807937" y="1710661"/>
              <a:ext cx="4041775" cy="2308225"/>
            </a:xfrm>
            <a:custGeom>
              <a:avLst/>
              <a:gdLst>
                <a:gd name="T0" fmla="*/ 2147483647 w 2546"/>
                <a:gd name="T1" fmla="*/ 2147483647 h 1454"/>
                <a:gd name="T2" fmla="*/ 2147483647 w 2546"/>
                <a:gd name="T3" fmla="*/ 2147483647 h 1454"/>
                <a:gd name="T4" fmla="*/ 2147483647 w 2546"/>
                <a:gd name="T5" fmla="*/ 2147483647 h 1454"/>
                <a:gd name="T6" fmla="*/ 2147483647 w 2546"/>
                <a:gd name="T7" fmla="*/ 2147483647 h 1454"/>
                <a:gd name="T8" fmla="*/ 2147483647 w 2546"/>
                <a:gd name="T9" fmla="*/ 2147483647 h 1454"/>
                <a:gd name="T10" fmla="*/ 2147483647 w 2546"/>
                <a:gd name="T11" fmla="*/ 2147483647 h 1454"/>
                <a:gd name="T12" fmla="*/ 2147483647 w 2546"/>
                <a:gd name="T13" fmla="*/ 2147483647 h 1454"/>
                <a:gd name="T14" fmla="*/ 2147483647 w 2546"/>
                <a:gd name="T15" fmla="*/ 2147483647 h 1454"/>
                <a:gd name="T16" fmla="*/ 2147483647 w 2546"/>
                <a:gd name="T17" fmla="*/ 2147483647 h 1454"/>
                <a:gd name="T18" fmla="*/ 2147483647 w 2546"/>
                <a:gd name="T19" fmla="*/ 2147483647 h 1454"/>
                <a:gd name="T20" fmla="*/ 2147483647 w 2546"/>
                <a:gd name="T21" fmla="*/ 2147483647 h 1454"/>
                <a:gd name="T22" fmla="*/ 2147483647 w 2546"/>
                <a:gd name="T23" fmla="*/ 2147483647 h 1454"/>
                <a:gd name="T24" fmla="*/ 2147483647 w 2546"/>
                <a:gd name="T25" fmla="*/ 2147483647 h 1454"/>
                <a:gd name="T26" fmla="*/ 2147483647 w 2546"/>
                <a:gd name="T27" fmla="*/ 2147483647 h 1454"/>
                <a:gd name="T28" fmla="*/ 2147483647 w 2546"/>
                <a:gd name="T29" fmla="*/ 2147483647 h 1454"/>
                <a:gd name="T30" fmla="*/ 2147483647 w 2546"/>
                <a:gd name="T31" fmla="*/ 2147483647 h 1454"/>
                <a:gd name="T32" fmla="*/ 2147483647 w 2546"/>
                <a:gd name="T33" fmla="*/ 2147483647 h 1454"/>
                <a:gd name="T34" fmla="*/ 2147483647 w 2546"/>
                <a:gd name="T35" fmla="*/ 2147483647 h 1454"/>
                <a:gd name="T36" fmla="*/ 2147483647 w 2546"/>
                <a:gd name="T37" fmla="*/ 2147483647 h 1454"/>
                <a:gd name="T38" fmla="*/ 2147483647 w 2546"/>
                <a:gd name="T39" fmla="*/ 2147483647 h 1454"/>
                <a:gd name="T40" fmla="*/ 2147483647 w 2546"/>
                <a:gd name="T41" fmla="*/ 2147483647 h 1454"/>
                <a:gd name="T42" fmla="*/ 2147483647 w 2546"/>
                <a:gd name="T43" fmla="*/ 2147483647 h 1454"/>
                <a:gd name="T44" fmla="*/ 2147483647 w 2546"/>
                <a:gd name="T45" fmla="*/ 2147483647 h 1454"/>
                <a:gd name="T46" fmla="*/ 2147483647 w 2546"/>
                <a:gd name="T47" fmla="*/ 2147483647 h 1454"/>
                <a:gd name="T48" fmla="*/ 2147483647 w 2546"/>
                <a:gd name="T49" fmla="*/ 2147483647 h 1454"/>
                <a:gd name="T50" fmla="*/ 2147483647 w 2546"/>
                <a:gd name="T51" fmla="*/ 2147483647 h 1454"/>
                <a:gd name="T52" fmla="*/ 2147483647 w 2546"/>
                <a:gd name="T53" fmla="*/ 2147483647 h 1454"/>
                <a:gd name="T54" fmla="*/ 2147483647 w 2546"/>
                <a:gd name="T55" fmla="*/ 2147483647 h 1454"/>
                <a:gd name="T56" fmla="*/ 2147483647 w 2546"/>
                <a:gd name="T57" fmla="*/ 2147483647 h 1454"/>
                <a:gd name="T58" fmla="*/ 2147483647 w 2546"/>
                <a:gd name="T59" fmla="*/ 2147483647 h 1454"/>
                <a:gd name="T60" fmla="*/ 2147483647 w 2546"/>
                <a:gd name="T61" fmla="*/ 2147483647 h 1454"/>
                <a:gd name="T62" fmla="*/ 2147483647 w 2546"/>
                <a:gd name="T63" fmla="*/ 2147483647 h 1454"/>
                <a:gd name="T64" fmla="*/ 2147483647 w 2546"/>
                <a:gd name="T65" fmla="*/ 2147483647 h 1454"/>
                <a:gd name="T66" fmla="*/ 2147483647 w 2546"/>
                <a:gd name="T67" fmla="*/ 2147483647 h 1454"/>
                <a:gd name="T68" fmla="*/ 2147483647 w 2546"/>
                <a:gd name="T69" fmla="*/ 2147483647 h 1454"/>
                <a:gd name="T70" fmla="*/ 2147483647 w 2546"/>
                <a:gd name="T71" fmla="*/ 2147483647 h 1454"/>
                <a:gd name="T72" fmla="*/ 2147483647 w 2546"/>
                <a:gd name="T73" fmla="*/ 2147483647 h 1454"/>
                <a:gd name="T74" fmla="*/ 2147483647 w 2546"/>
                <a:gd name="T75" fmla="*/ 2147483647 h 1454"/>
                <a:gd name="T76" fmla="*/ 2147483647 w 2546"/>
                <a:gd name="T77" fmla="*/ 2147483647 h 1454"/>
                <a:gd name="T78" fmla="*/ 2147483647 w 2546"/>
                <a:gd name="T79" fmla="*/ 2147483647 h 1454"/>
                <a:gd name="T80" fmla="*/ 2147483647 w 2546"/>
                <a:gd name="T81" fmla="*/ 2147483647 h 1454"/>
                <a:gd name="T82" fmla="*/ 2147483647 w 2546"/>
                <a:gd name="T83" fmla="*/ 2147483647 h 1454"/>
                <a:gd name="T84" fmla="*/ 2147483647 w 2546"/>
                <a:gd name="T85" fmla="*/ 2147483647 h 1454"/>
                <a:gd name="T86" fmla="*/ 2147483647 w 2546"/>
                <a:gd name="T87" fmla="*/ 2147483647 h 1454"/>
                <a:gd name="T88" fmla="*/ 2147483647 w 2546"/>
                <a:gd name="T89" fmla="*/ 2147483647 h 1454"/>
                <a:gd name="T90" fmla="*/ 2147483647 w 2546"/>
                <a:gd name="T91" fmla="*/ 2147483647 h 1454"/>
                <a:gd name="T92" fmla="*/ 2147483647 w 2546"/>
                <a:gd name="T93" fmla="*/ 2147483647 h 1454"/>
                <a:gd name="T94" fmla="*/ 2147483647 w 2546"/>
                <a:gd name="T95" fmla="*/ 2147483647 h 1454"/>
                <a:gd name="T96" fmla="*/ 2147483647 w 2546"/>
                <a:gd name="T97" fmla="*/ 2147483647 h 1454"/>
                <a:gd name="T98" fmla="*/ 2147483647 w 2546"/>
                <a:gd name="T99" fmla="*/ 2147483647 h 1454"/>
                <a:gd name="T100" fmla="*/ 2147483647 w 2546"/>
                <a:gd name="T101" fmla="*/ 2147483647 h 1454"/>
                <a:gd name="T102" fmla="*/ 2147483647 w 2546"/>
                <a:gd name="T103" fmla="*/ 2147483647 h 1454"/>
                <a:gd name="T104" fmla="*/ 2147483647 w 2546"/>
                <a:gd name="T105" fmla="*/ 2147483647 h 1454"/>
                <a:gd name="T106" fmla="*/ 2147483647 w 2546"/>
                <a:gd name="T107" fmla="*/ 2147483647 h 1454"/>
                <a:gd name="T108" fmla="*/ 2147483647 w 2546"/>
                <a:gd name="T109" fmla="*/ 2147483647 h 1454"/>
                <a:gd name="T110" fmla="*/ 2147483647 w 2546"/>
                <a:gd name="T111" fmla="*/ 2147483647 h 145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54">
                  <a:moveTo>
                    <a:pt x="0" y="1454"/>
                  </a:moveTo>
                  <a:lnTo>
                    <a:pt x="5" y="1454"/>
                  </a:lnTo>
                  <a:lnTo>
                    <a:pt x="10" y="1454"/>
                  </a:lnTo>
                  <a:lnTo>
                    <a:pt x="15" y="1454"/>
                  </a:lnTo>
                  <a:lnTo>
                    <a:pt x="20" y="1454"/>
                  </a:lnTo>
                  <a:lnTo>
                    <a:pt x="24" y="1454"/>
                  </a:lnTo>
                  <a:lnTo>
                    <a:pt x="30" y="1454"/>
                  </a:lnTo>
                  <a:lnTo>
                    <a:pt x="35" y="1454"/>
                  </a:lnTo>
                  <a:lnTo>
                    <a:pt x="40" y="1454"/>
                  </a:lnTo>
                  <a:lnTo>
                    <a:pt x="45" y="1454"/>
                  </a:lnTo>
                  <a:lnTo>
                    <a:pt x="49" y="1454"/>
                  </a:lnTo>
                  <a:lnTo>
                    <a:pt x="55" y="1454"/>
                  </a:lnTo>
                  <a:lnTo>
                    <a:pt x="60" y="1454"/>
                  </a:lnTo>
                  <a:lnTo>
                    <a:pt x="65" y="1454"/>
                  </a:lnTo>
                  <a:lnTo>
                    <a:pt x="70" y="1454"/>
                  </a:lnTo>
                  <a:lnTo>
                    <a:pt x="74" y="1454"/>
                  </a:lnTo>
                  <a:lnTo>
                    <a:pt x="79" y="1454"/>
                  </a:lnTo>
                  <a:lnTo>
                    <a:pt x="85" y="1454"/>
                  </a:lnTo>
                  <a:lnTo>
                    <a:pt x="90" y="1453"/>
                  </a:lnTo>
                  <a:lnTo>
                    <a:pt x="94" y="1453"/>
                  </a:lnTo>
                  <a:lnTo>
                    <a:pt x="99" y="1454"/>
                  </a:lnTo>
                  <a:lnTo>
                    <a:pt x="104" y="1454"/>
                  </a:lnTo>
                  <a:lnTo>
                    <a:pt x="110" y="1454"/>
                  </a:lnTo>
                  <a:lnTo>
                    <a:pt x="115" y="1454"/>
                  </a:lnTo>
                  <a:lnTo>
                    <a:pt x="119" y="1454"/>
                  </a:lnTo>
                  <a:lnTo>
                    <a:pt x="124" y="1454"/>
                  </a:lnTo>
                  <a:lnTo>
                    <a:pt x="129" y="1454"/>
                  </a:lnTo>
                  <a:lnTo>
                    <a:pt x="135" y="1454"/>
                  </a:lnTo>
                  <a:lnTo>
                    <a:pt x="140" y="1454"/>
                  </a:lnTo>
                  <a:lnTo>
                    <a:pt x="144" y="1453"/>
                  </a:lnTo>
                  <a:lnTo>
                    <a:pt x="149" y="1453"/>
                  </a:lnTo>
                  <a:lnTo>
                    <a:pt x="154" y="1453"/>
                  </a:lnTo>
                  <a:lnTo>
                    <a:pt x="159" y="1454"/>
                  </a:lnTo>
                  <a:lnTo>
                    <a:pt x="164" y="1454"/>
                  </a:lnTo>
                  <a:lnTo>
                    <a:pt x="169" y="1454"/>
                  </a:lnTo>
                  <a:lnTo>
                    <a:pt x="174" y="1453"/>
                  </a:lnTo>
                  <a:lnTo>
                    <a:pt x="179" y="1453"/>
                  </a:lnTo>
                  <a:lnTo>
                    <a:pt x="184" y="1453"/>
                  </a:lnTo>
                  <a:lnTo>
                    <a:pt x="189" y="1454"/>
                  </a:lnTo>
                  <a:lnTo>
                    <a:pt x="194" y="1454"/>
                  </a:lnTo>
                  <a:lnTo>
                    <a:pt x="199" y="1454"/>
                  </a:lnTo>
                  <a:lnTo>
                    <a:pt x="204" y="1454"/>
                  </a:lnTo>
                  <a:lnTo>
                    <a:pt x="209" y="1454"/>
                  </a:lnTo>
                  <a:lnTo>
                    <a:pt x="214" y="1454"/>
                  </a:lnTo>
                  <a:lnTo>
                    <a:pt x="219" y="1454"/>
                  </a:lnTo>
                  <a:lnTo>
                    <a:pt x="224" y="1454"/>
                  </a:lnTo>
                  <a:lnTo>
                    <a:pt x="229" y="1454"/>
                  </a:lnTo>
                  <a:lnTo>
                    <a:pt x="234" y="1454"/>
                  </a:lnTo>
                  <a:lnTo>
                    <a:pt x="239" y="1454"/>
                  </a:lnTo>
                  <a:lnTo>
                    <a:pt x="244" y="1454"/>
                  </a:lnTo>
                  <a:lnTo>
                    <a:pt x="249" y="1454"/>
                  </a:lnTo>
                  <a:lnTo>
                    <a:pt x="254" y="1454"/>
                  </a:lnTo>
                  <a:lnTo>
                    <a:pt x="259" y="1454"/>
                  </a:lnTo>
                  <a:lnTo>
                    <a:pt x="264" y="1454"/>
                  </a:lnTo>
                  <a:lnTo>
                    <a:pt x="269" y="1454"/>
                  </a:lnTo>
                  <a:lnTo>
                    <a:pt x="274" y="1454"/>
                  </a:lnTo>
                  <a:lnTo>
                    <a:pt x="279" y="1454"/>
                  </a:lnTo>
                  <a:lnTo>
                    <a:pt x="284" y="1454"/>
                  </a:lnTo>
                  <a:lnTo>
                    <a:pt x="289" y="1454"/>
                  </a:lnTo>
                  <a:lnTo>
                    <a:pt x="294" y="1454"/>
                  </a:lnTo>
                  <a:lnTo>
                    <a:pt x="299" y="1454"/>
                  </a:lnTo>
                  <a:lnTo>
                    <a:pt x="303" y="1454"/>
                  </a:lnTo>
                  <a:lnTo>
                    <a:pt x="309" y="1454"/>
                  </a:lnTo>
                  <a:lnTo>
                    <a:pt x="314" y="1454"/>
                  </a:lnTo>
                  <a:lnTo>
                    <a:pt x="319" y="1454"/>
                  </a:lnTo>
                  <a:lnTo>
                    <a:pt x="324" y="1454"/>
                  </a:lnTo>
                  <a:lnTo>
                    <a:pt x="328" y="1454"/>
                  </a:lnTo>
                  <a:lnTo>
                    <a:pt x="334" y="1454"/>
                  </a:lnTo>
                  <a:lnTo>
                    <a:pt x="339" y="1454"/>
                  </a:lnTo>
                  <a:lnTo>
                    <a:pt x="344" y="1454"/>
                  </a:lnTo>
                  <a:lnTo>
                    <a:pt x="349" y="1454"/>
                  </a:lnTo>
                  <a:lnTo>
                    <a:pt x="353" y="1454"/>
                  </a:lnTo>
                  <a:lnTo>
                    <a:pt x="359" y="1454"/>
                  </a:lnTo>
                  <a:lnTo>
                    <a:pt x="364" y="1454"/>
                  </a:lnTo>
                  <a:lnTo>
                    <a:pt x="369" y="1454"/>
                  </a:lnTo>
                  <a:lnTo>
                    <a:pt x="373" y="1454"/>
                  </a:lnTo>
                  <a:lnTo>
                    <a:pt x="378" y="1454"/>
                  </a:lnTo>
                  <a:lnTo>
                    <a:pt x="383" y="1454"/>
                  </a:lnTo>
                  <a:lnTo>
                    <a:pt x="389" y="1454"/>
                  </a:lnTo>
                  <a:lnTo>
                    <a:pt x="394" y="1454"/>
                  </a:lnTo>
                  <a:lnTo>
                    <a:pt x="398" y="1454"/>
                  </a:lnTo>
                  <a:lnTo>
                    <a:pt x="403" y="1454"/>
                  </a:lnTo>
                  <a:lnTo>
                    <a:pt x="408" y="1454"/>
                  </a:lnTo>
                  <a:lnTo>
                    <a:pt x="414" y="1454"/>
                  </a:lnTo>
                  <a:lnTo>
                    <a:pt x="419" y="1454"/>
                  </a:lnTo>
                  <a:lnTo>
                    <a:pt x="423" y="1454"/>
                  </a:lnTo>
                  <a:lnTo>
                    <a:pt x="428" y="1454"/>
                  </a:lnTo>
                  <a:lnTo>
                    <a:pt x="433" y="1454"/>
                  </a:lnTo>
                  <a:lnTo>
                    <a:pt x="439" y="1454"/>
                  </a:lnTo>
                  <a:lnTo>
                    <a:pt x="443" y="1454"/>
                  </a:lnTo>
                  <a:lnTo>
                    <a:pt x="448" y="1454"/>
                  </a:lnTo>
                  <a:lnTo>
                    <a:pt x="453" y="1454"/>
                  </a:lnTo>
                  <a:lnTo>
                    <a:pt x="458" y="1454"/>
                  </a:lnTo>
                  <a:lnTo>
                    <a:pt x="463" y="1454"/>
                  </a:lnTo>
                  <a:lnTo>
                    <a:pt x="468" y="1454"/>
                  </a:lnTo>
                  <a:lnTo>
                    <a:pt x="473" y="1454"/>
                  </a:lnTo>
                  <a:lnTo>
                    <a:pt x="478" y="1454"/>
                  </a:lnTo>
                  <a:lnTo>
                    <a:pt x="483" y="1454"/>
                  </a:lnTo>
                  <a:lnTo>
                    <a:pt x="488" y="1454"/>
                  </a:lnTo>
                  <a:lnTo>
                    <a:pt x="493" y="1454"/>
                  </a:lnTo>
                  <a:lnTo>
                    <a:pt x="498" y="1454"/>
                  </a:lnTo>
                  <a:lnTo>
                    <a:pt x="503" y="1454"/>
                  </a:lnTo>
                  <a:lnTo>
                    <a:pt x="508" y="1454"/>
                  </a:lnTo>
                  <a:lnTo>
                    <a:pt x="513" y="1454"/>
                  </a:lnTo>
                  <a:lnTo>
                    <a:pt x="518" y="1453"/>
                  </a:lnTo>
                  <a:lnTo>
                    <a:pt x="523" y="1454"/>
                  </a:lnTo>
                  <a:lnTo>
                    <a:pt x="528" y="1454"/>
                  </a:lnTo>
                  <a:lnTo>
                    <a:pt x="533" y="1454"/>
                  </a:lnTo>
                  <a:lnTo>
                    <a:pt x="538" y="1454"/>
                  </a:lnTo>
                  <a:lnTo>
                    <a:pt x="543" y="1454"/>
                  </a:lnTo>
                  <a:lnTo>
                    <a:pt x="548" y="1454"/>
                  </a:lnTo>
                  <a:lnTo>
                    <a:pt x="553" y="1453"/>
                  </a:lnTo>
                  <a:lnTo>
                    <a:pt x="558" y="1453"/>
                  </a:lnTo>
                  <a:lnTo>
                    <a:pt x="563" y="1453"/>
                  </a:lnTo>
                  <a:lnTo>
                    <a:pt x="568" y="1453"/>
                  </a:lnTo>
                  <a:lnTo>
                    <a:pt x="573" y="1453"/>
                  </a:lnTo>
                  <a:lnTo>
                    <a:pt x="578" y="1453"/>
                  </a:lnTo>
                  <a:lnTo>
                    <a:pt x="583" y="1453"/>
                  </a:lnTo>
                  <a:lnTo>
                    <a:pt x="588" y="1453"/>
                  </a:lnTo>
                  <a:lnTo>
                    <a:pt x="593" y="1453"/>
                  </a:lnTo>
                  <a:lnTo>
                    <a:pt x="598" y="1453"/>
                  </a:lnTo>
                  <a:lnTo>
                    <a:pt x="603" y="1453"/>
                  </a:lnTo>
                  <a:lnTo>
                    <a:pt x="607" y="1453"/>
                  </a:lnTo>
                  <a:lnTo>
                    <a:pt x="613" y="1453"/>
                  </a:lnTo>
                  <a:lnTo>
                    <a:pt x="618" y="1453"/>
                  </a:lnTo>
                  <a:lnTo>
                    <a:pt x="623" y="1453"/>
                  </a:lnTo>
                  <a:lnTo>
                    <a:pt x="628" y="1453"/>
                  </a:lnTo>
                  <a:lnTo>
                    <a:pt x="632" y="1453"/>
                  </a:lnTo>
                  <a:lnTo>
                    <a:pt x="638" y="1452"/>
                  </a:lnTo>
                  <a:lnTo>
                    <a:pt x="643" y="1452"/>
                  </a:lnTo>
                  <a:lnTo>
                    <a:pt x="648" y="1452"/>
                  </a:lnTo>
                  <a:lnTo>
                    <a:pt x="652" y="1452"/>
                  </a:lnTo>
                  <a:lnTo>
                    <a:pt x="657" y="1452"/>
                  </a:lnTo>
                  <a:lnTo>
                    <a:pt x="663" y="1451"/>
                  </a:lnTo>
                  <a:lnTo>
                    <a:pt x="668" y="1451"/>
                  </a:lnTo>
                  <a:lnTo>
                    <a:pt x="673" y="1451"/>
                  </a:lnTo>
                  <a:lnTo>
                    <a:pt x="677" y="1450"/>
                  </a:lnTo>
                  <a:lnTo>
                    <a:pt x="682" y="1450"/>
                  </a:lnTo>
                  <a:lnTo>
                    <a:pt x="687" y="1450"/>
                  </a:lnTo>
                  <a:lnTo>
                    <a:pt x="693" y="1450"/>
                  </a:lnTo>
                  <a:lnTo>
                    <a:pt x="698" y="1449"/>
                  </a:lnTo>
                  <a:lnTo>
                    <a:pt x="702" y="1448"/>
                  </a:lnTo>
                  <a:lnTo>
                    <a:pt x="707" y="1447"/>
                  </a:lnTo>
                  <a:lnTo>
                    <a:pt x="712" y="1447"/>
                  </a:lnTo>
                  <a:lnTo>
                    <a:pt x="718" y="1445"/>
                  </a:lnTo>
                  <a:lnTo>
                    <a:pt x="722" y="1444"/>
                  </a:lnTo>
                  <a:lnTo>
                    <a:pt x="727" y="1443"/>
                  </a:lnTo>
                  <a:lnTo>
                    <a:pt x="732" y="1441"/>
                  </a:lnTo>
                  <a:lnTo>
                    <a:pt x="737" y="1440"/>
                  </a:lnTo>
                  <a:lnTo>
                    <a:pt x="743" y="1437"/>
                  </a:lnTo>
                  <a:lnTo>
                    <a:pt x="747" y="1435"/>
                  </a:lnTo>
                  <a:lnTo>
                    <a:pt x="752" y="1432"/>
                  </a:lnTo>
                  <a:lnTo>
                    <a:pt x="757" y="1430"/>
                  </a:lnTo>
                  <a:lnTo>
                    <a:pt x="762" y="1426"/>
                  </a:lnTo>
                  <a:lnTo>
                    <a:pt x="767" y="1422"/>
                  </a:lnTo>
                  <a:lnTo>
                    <a:pt x="772" y="1418"/>
                  </a:lnTo>
                  <a:lnTo>
                    <a:pt x="777" y="1414"/>
                  </a:lnTo>
                  <a:lnTo>
                    <a:pt x="782" y="1408"/>
                  </a:lnTo>
                  <a:lnTo>
                    <a:pt x="787" y="1402"/>
                  </a:lnTo>
                  <a:lnTo>
                    <a:pt x="792" y="1396"/>
                  </a:lnTo>
                  <a:lnTo>
                    <a:pt x="797" y="1389"/>
                  </a:lnTo>
                  <a:lnTo>
                    <a:pt x="802" y="1382"/>
                  </a:lnTo>
                  <a:lnTo>
                    <a:pt x="807" y="1374"/>
                  </a:lnTo>
                  <a:lnTo>
                    <a:pt x="812" y="1365"/>
                  </a:lnTo>
                  <a:lnTo>
                    <a:pt x="817" y="1356"/>
                  </a:lnTo>
                  <a:lnTo>
                    <a:pt x="822" y="1345"/>
                  </a:lnTo>
                  <a:lnTo>
                    <a:pt x="827" y="1334"/>
                  </a:lnTo>
                  <a:lnTo>
                    <a:pt x="832" y="1322"/>
                  </a:lnTo>
                  <a:lnTo>
                    <a:pt x="837" y="1310"/>
                  </a:lnTo>
                  <a:lnTo>
                    <a:pt x="842" y="1296"/>
                  </a:lnTo>
                  <a:lnTo>
                    <a:pt x="847" y="1282"/>
                  </a:lnTo>
                  <a:lnTo>
                    <a:pt x="852" y="1268"/>
                  </a:lnTo>
                  <a:lnTo>
                    <a:pt x="857" y="1253"/>
                  </a:lnTo>
                  <a:lnTo>
                    <a:pt x="862" y="1238"/>
                  </a:lnTo>
                  <a:lnTo>
                    <a:pt x="867" y="1222"/>
                  </a:lnTo>
                  <a:lnTo>
                    <a:pt x="872" y="1205"/>
                  </a:lnTo>
                  <a:lnTo>
                    <a:pt x="877" y="1188"/>
                  </a:lnTo>
                  <a:lnTo>
                    <a:pt x="882" y="1169"/>
                  </a:lnTo>
                  <a:lnTo>
                    <a:pt x="887" y="1151"/>
                  </a:lnTo>
                  <a:lnTo>
                    <a:pt x="892" y="1131"/>
                  </a:lnTo>
                  <a:lnTo>
                    <a:pt x="897" y="1111"/>
                  </a:lnTo>
                  <a:lnTo>
                    <a:pt x="902" y="1090"/>
                  </a:lnTo>
                  <a:lnTo>
                    <a:pt x="907" y="1069"/>
                  </a:lnTo>
                  <a:lnTo>
                    <a:pt x="912" y="1046"/>
                  </a:lnTo>
                  <a:lnTo>
                    <a:pt x="917" y="1023"/>
                  </a:lnTo>
                  <a:lnTo>
                    <a:pt x="922" y="999"/>
                  </a:lnTo>
                  <a:lnTo>
                    <a:pt x="927" y="975"/>
                  </a:lnTo>
                  <a:lnTo>
                    <a:pt x="932" y="949"/>
                  </a:lnTo>
                  <a:lnTo>
                    <a:pt x="936" y="924"/>
                  </a:lnTo>
                  <a:lnTo>
                    <a:pt x="942" y="898"/>
                  </a:lnTo>
                  <a:lnTo>
                    <a:pt x="947" y="871"/>
                  </a:lnTo>
                  <a:lnTo>
                    <a:pt x="952" y="845"/>
                  </a:lnTo>
                  <a:lnTo>
                    <a:pt x="956" y="817"/>
                  </a:lnTo>
                  <a:lnTo>
                    <a:pt x="961" y="790"/>
                  </a:lnTo>
                  <a:lnTo>
                    <a:pt x="967" y="761"/>
                  </a:lnTo>
                  <a:lnTo>
                    <a:pt x="972" y="733"/>
                  </a:lnTo>
                  <a:lnTo>
                    <a:pt x="977" y="705"/>
                  </a:lnTo>
                  <a:lnTo>
                    <a:pt x="981" y="677"/>
                  </a:lnTo>
                  <a:lnTo>
                    <a:pt x="986" y="648"/>
                  </a:lnTo>
                  <a:lnTo>
                    <a:pt x="992" y="619"/>
                  </a:lnTo>
                  <a:lnTo>
                    <a:pt x="997" y="590"/>
                  </a:lnTo>
                  <a:lnTo>
                    <a:pt x="1002" y="562"/>
                  </a:lnTo>
                  <a:lnTo>
                    <a:pt x="1006" y="533"/>
                  </a:lnTo>
                  <a:lnTo>
                    <a:pt x="1011" y="505"/>
                  </a:lnTo>
                  <a:lnTo>
                    <a:pt x="1016" y="476"/>
                  </a:lnTo>
                  <a:lnTo>
                    <a:pt x="1022" y="445"/>
                  </a:lnTo>
                  <a:lnTo>
                    <a:pt x="1026" y="414"/>
                  </a:lnTo>
                  <a:lnTo>
                    <a:pt x="1031" y="382"/>
                  </a:lnTo>
                  <a:lnTo>
                    <a:pt x="1036" y="350"/>
                  </a:lnTo>
                  <a:lnTo>
                    <a:pt x="1041" y="321"/>
                  </a:lnTo>
                  <a:lnTo>
                    <a:pt x="1047" y="292"/>
                  </a:lnTo>
                  <a:lnTo>
                    <a:pt x="1051" y="266"/>
                  </a:lnTo>
                  <a:lnTo>
                    <a:pt x="1056" y="239"/>
                  </a:lnTo>
                  <a:lnTo>
                    <a:pt x="1061" y="215"/>
                  </a:lnTo>
                  <a:lnTo>
                    <a:pt x="1066" y="191"/>
                  </a:lnTo>
                  <a:lnTo>
                    <a:pt x="1072" y="168"/>
                  </a:lnTo>
                  <a:lnTo>
                    <a:pt x="1076" y="147"/>
                  </a:lnTo>
                  <a:lnTo>
                    <a:pt x="1081" y="127"/>
                  </a:lnTo>
                  <a:lnTo>
                    <a:pt x="1086" y="108"/>
                  </a:lnTo>
                  <a:lnTo>
                    <a:pt x="1091" y="91"/>
                  </a:lnTo>
                  <a:lnTo>
                    <a:pt x="1096" y="75"/>
                  </a:lnTo>
                  <a:lnTo>
                    <a:pt x="1101" y="61"/>
                  </a:lnTo>
                  <a:lnTo>
                    <a:pt x="1106" y="48"/>
                  </a:lnTo>
                  <a:lnTo>
                    <a:pt x="1111" y="37"/>
                  </a:lnTo>
                  <a:lnTo>
                    <a:pt x="1116" y="27"/>
                  </a:lnTo>
                  <a:lnTo>
                    <a:pt x="1121" y="18"/>
                  </a:lnTo>
                  <a:lnTo>
                    <a:pt x="1126" y="12"/>
                  </a:lnTo>
                  <a:lnTo>
                    <a:pt x="1131" y="7"/>
                  </a:lnTo>
                  <a:lnTo>
                    <a:pt x="1136" y="3"/>
                  </a:lnTo>
                  <a:lnTo>
                    <a:pt x="1141" y="1"/>
                  </a:lnTo>
                  <a:lnTo>
                    <a:pt x="1146" y="0"/>
                  </a:lnTo>
                  <a:lnTo>
                    <a:pt x="1151" y="1"/>
                  </a:lnTo>
                  <a:lnTo>
                    <a:pt x="1156" y="3"/>
                  </a:lnTo>
                  <a:lnTo>
                    <a:pt x="1161" y="6"/>
                  </a:lnTo>
                  <a:lnTo>
                    <a:pt x="1166" y="11"/>
                  </a:lnTo>
                  <a:lnTo>
                    <a:pt x="1171" y="17"/>
                  </a:lnTo>
                  <a:lnTo>
                    <a:pt x="1176" y="25"/>
                  </a:lnTo>
                  <a:lnTo>
                    <a:pt x="1181" y="33"/>
                  </a:lnTo>
                  <a:lnTo>
                    <a:pt x="1186" y="43"/>
                  </a:lnTo>
                  <a:lnTo>
                    <a:pt x="1191" y="55"/>
                  </a:lnTo>
                  <a:lnTo>
                    <a:pt x="1196" y="67"/>
                  </a:lnTo>
                  <a:lnTo>
                    <a:pt x="1201" y="81"/>
                  </a:lnTo>
                  <a:lnTo>
                    <a:pt x="1206" y="95"/>
                  </a:lnTo>
                  <a:lnTo>
                    <a:pt x="1211" y="111"/>
                  </a:lnTo>
                  <a:lnTo>
                    <a:pt x="1216" y="127"/>
                  </a:lnTo>
                  <a:lnTo>
                    <a:pt x="1221" y="144"/>
                  </a:lnTo>
                  <a:lnTo>
                    <a:pt x="1226" y="162"/>
                  </a:lnTo>
                  <a:lnTo>
                    <a:pt x="1231" y="181"/>
                  </a:lnTo>
                  <a:lnTo>
                    <a:pt x="1235" y="200"/>
                  </a:lnTo>
                  <a:lnTo>
                    <a:pt x="1240" y="220"/>
                  </a:lnTo>
                  <a:lnTo>
                    <a:pt x="1246" y="240"/>
                  </a:lnTo>
                  <a:lnTo>
                    <a:pt x="1251" y="260"/>
                  </a:lnTo>
                  <a:lnTo>
                    <a:pt x="1256" y="279"/>
                  </a:lnTo>
                  <a:lnTo>
                    <a:pt x="1260" y="299"/>
                  </a:lnTo>
                  <a:lnTo>
                    <a:pt x="1265" y="319"/>
                  </a:lnTo>
                  <a:lnTo>
                    <a:pt x="1271" y="339"/>
                  </a:lnTo>
                  <a:lnTo>
                    <a:pt x="1276" y="360"/>
                  </a:lnTo>
                  <a:lnTo>
                    <a:pt x="1281" y="380"/>
                  </a:lnTo>
                  <a:lnTo>
                    <a:pt x="1285" y="400"/>
                  </a:lnTo>
                  <a:lnTo>
                    <a:pt x="1290" y="421"/>
                  </a:lnTo>
                  <a:lnTo>
                    <a:pt x="1296" y="442"/>
                  </a:lnTo>
                  <a:lnTo>
                    <a:pt x="1301" y="463"/>
                  </a:lnTo>
                  <a:lnTo>
                    <a:pt x="1305" y="483"/>
                  </a:lnTo>
                  <a:lnTo>
                    <a:pt x="1310" y="505"/>
                  </a:lnTo>
                  <a:lnTo>
                    <a:pt x="1315" y="525"/>
                  </a:lnTo>
                  <a:lnTo>
                    <a:pt x="1320" y="547"/>
                  </a:lnTo>
                  <a:lnTo>
                    <a:pt x="1326" y="567"/>
                  </a:lnTo>
                  <a:lnTo>
                    <a:pt x="1330" y="588"/>
                  </a:lnTo>
                  <a:lnTo>
                    <a:pt x="1335" y="609"/>
                  </a:lnTo>
                  <a:lnTo>
                    <a:pt x="1340" y="629"/>
                  </a:lnTo>
                  <a:lnTo>
                    <a:pt x="1345" y="649"/>
                  </a:lnTo>
                  <a:lnTo>
                    <a:pt x="1351" y="670"/>
                  </a:lnTo>
                  <a:lnTo>
                    <a:pt x="1355" y="690"/>
                  </a:lnTo>
                  <a:lnTo>
                    <a:pt x="1360" y="709"/>
                  </a:lnTo>
                  <a:lnTo>
                    <a:pt x="1365" y="729"/>
                  </a:lnTo>
                  <a:lnTo>
                    <a:pt x="1370" y="748"/>
                  </a:lnTo>
                  <a:lnTo>
                    <a:pt x="1375" y="767"/>
                  </a:lnTo>
                  <a:lnTo>
                    <a:pt x="1380" y="786"/>
                  </a:lnTo>
                  <a:lnTo>
                    <a:pt x="1385" y="804"/>
                  </a:lnTo>
                  <a:lnTo>
                    <a:pt x="1390" y="822"/>
                  </a:lnTo>
                  <a:lnTo>
                    <a:pt x="1395" y="839"/>
                  </a:lnTo>
                  <a:lnTo>
                    <a:pt x="1400" y="857"/>
                  </a:lnTo>
                  <a:lnTo>
                    <a:pt x="1405" y="874"/>
                  </a:lnTo>
                  <a:lnTo>
                    <a:pt x="1410" y="891"/>
                  </a:lnTo>
                  <a:lnTo>
                    <a:pt x="1415" y="909"/>
                  </a:lnTo>
                  <a:lnTo>
                    <a:pt x="1420" y="926"/>
                  </a:lnTo>
                  <a:lnTo>
                    <a:pt x="1425" y="944"/>
                  </a:lnTo>
                  <a:lnTo>
                    <a:pt x="1430" y="962"/>
                  </a:lnTo>
                  <a:lnTo>
                    <a:pt x="1435" y="981"/>
                  </a:lnTo>
                  <a:lnTo>
                    <a:pt x="1440" y="997"/>
                  </a:lnTo>
                  <a:lnTo>
                    <a:pt x="1445" y="1014"/>
                  </a:lnTo>
                  <a:lnTo>
                    <a:pt x="1450" y="1030"/>
                  </a:lnTo>
                  <a:lnTo>
                    <a:pt x="1455" y="1045"/>
                  </a:lnTo>
                  <a:lnTo>
                    <a:pt x="1460" y="1059"/>
                  </a:lnTo>
                  <a:lnTo>
                    <a:pt x="1465" y="1074"/>
                  </a:lnTo>
                  <a:lnTo>
                    <a:pt x="1470" y="1087"/>
                  </a:lnTo>
                  <a:lnTo>
                    <a:pt x="1475" y="1101"/>
                  </a:lnTo>
                  <a:lnTo>
                    <a:pt x="1480" y="1113"/>
                  </a:lnTo>
                  <a:lnTo>
                    <a:pt x="1485" y="1125"/>
                  </a:lnTo>
                  <a:lnTo>
                    <a:pt x="1490" y="1137"/>
                  </a:lnTo>
                  <a:lnTo>
                    <a:pt x="1495" y="1149"/>
                  </a:lnTo>
                  <a:lnTo>
                    <a:pt x="1500" y="1159"/>
                  </a:lnTo>
                  <a:lnTo>
                    <a:pt x="1505" y="1170"/>
                  </a:lnTo>
                  <a:lnTo>
                    <a:pt x="1510" y="1181"/>
                  </a:lnTo>
                  <a:lnTo>
                    <a:pt x="1514" y="1191"/>
                  </a:lnTo>
                  <a:lnTo>
                    <a:pt x="1520" y="1200"/>
                  </a:lnTo>
                  <a:lnTo>
                    <a:pt x="1525" y="1210"/>
                  </a:lnTo>
                  <a:lnTo>
                    <a:pt x="1530" y="1218"/>
                  </a:lnTo>
                  <a:lnTo>
                    <a:pt x="1535" y="1227"/>
                  </a:lnTo>
                  <a:lnTo>
                    <a:pt x="1539" y="1235"/>
                  </a:lnTo>
                  <a:lnTo>
                    <a:pt x="1544" y="1243"/>
                  </a:lnTo>
                  <a:lnTo>
                    <a:pt x="1550" y="1251"/>
                  </a:lnTo>
                  <a:lnTo>
                    <a:pt x="1555" y="1258"/>
                  </a:lnTo>
                  <a:lnTo>
                    <a:pt x="1560" y="1266"/>
                  </a:lnTo>
                  <a:lnTo>
                    <a:pt x="1564" y="1272"/>
                  </a:lnTo>
                  <a:lnTo>
                    <a:pt x="1569" y="1279"/>
                  </a:lnTo>
                  <a:lnTo>
                    <a:pt x="1575" y="1285"/>
                  </a:lnTo>
                  <a:lnTo>
                    <a:pt x="1580" y="1291"/>
                  </a:lnTo>
                  <a:lnTo>
                    <a:pt x="1584" y="1297"/>
                  </a:lnTo>
                  <a:lnTo>
                    <a:pt x="1589" y="1302"/>
                  </a:lnTo>
                  <a:lnTo>
                    <a:pt x="1594" y="1308"/>
                  </a:lnTo>
                  <a:lnTo>
                    <a:pt x="1600" y="1313"/>
                  </a:lnTo>
                  <a:lnTo>
                    <a:pt x="1605" y="1318"/>
                  </a:lnTo>
                  <a:lnTo>
                    <a:pt x="1609" y="1323"/>
                  </a:lnTo>
                  <a:lnTo>
                    <a:pt x="1614" y="1327"/>
                  </a:lnTo>
                  <a:lnTo>
                    <a:pt x="1619" y="1332"/>
                  </a:lnTo>
                  <a:lnTo>
                    <a:pt x="1624" y="1336"/>
                  </a:lnTo>
                  <a:lnTo>
                    <a:pt x="1630" y="1340"/>
                  </a:lnTo>
                  <a:lnTo>
                    <a:pt x="1634" y="1344"/>
                  </a:lnTo>
                  <a:lnTo>
                    <a:pt x="1639" y="1347"/>
                  </a:lnTo>
                  <a:lnTo>
                    <a:pt x="1644" y="1351"/>
                  </a:lnTo>
                  <a:lnTo>
                    <a:pt x="1649" y="1354"/>
                  </a:lnTo>
                  <a:lnTo>
                    <a:pt x="1654" y="1357"/>
                  </a:lnTo>
                  <a:lnTo>
                    <a:pt x="1659" y="1360"/>
                  </a:lnTo>
                  <a:lnTo>
                    <a:pt x="1664" y="1363"/>
                  </a:lnTo>
                  <a:lnTo>
                    <a:pt x="1669" y="1366"/>
                  </a:lnTo>
                  <a:lnTo>
                    <a:pt x="1674" y="1368"/>
                  </a:lnTo>
                  <a:lnTo>
                    <a:pt x="1679" y="1370"/>
                  </a:lnTo>
                  <a:lnTo>
                    <a:pt x="1684" y="1373"/>
                  </a:lnTo>
                  <a:lnTo>
                    <a:pt x="1689" y="1375"/>
                  </a:lnTo>
                  <a:lnTo>
                    <a:pt x="1694" y="1377"/>
                  </a:lnTo>
                  <a:lnTo>
                    <a:pt x="1699" y="1379"/>
                  </a:lnTo>
                  <a:lnTo>
                    <a:pt x="1704" y="1381"/>
                  </a:lnTo>
                  <a:lnTo>
                    <a:pt x="1709" y="1383"/>
                  </a:lnTo>
                  <a:lnTo>
                    <a:pt x="1714" y="1385"/>
                  </a:lnTo>
                  <a:lnTo>
                    <a:pt x="1719" y="1387"/>
                  </a:lnTo>
                  <a:lnTo>
                    <a:pt x="1724" y="1389"/>
                  </a:lnTo>
                  <a:lnTo>
                    <a:pt x="1729" y="1390"/>
                  </a:lnTo>
                  <a:lnTo>
                    <a:pt x="1734" y="1392"/>
                  </a:lnTo>
                  <a:lnTo>
                    <a:pt x="1739" y="1393"/>
                  </a:lnTo>
                  <a:lnTo>
                    <a:pt x="1744" y="1395"/>
                  </a:lnTo>
                  <a:lnTo>
                    <a:pt x="1749" y="1396"/>
                  </a:lnTo>
                  <a:lnTo>
                    <a:pt x="1754" y="1398"/>
                  </a:lnTo>
                  <a:lnTo>
                    <a:pt x="1759" y="1399"/>
                  </a:lnTo>
                  <a:lnTo>
                    <a:pt x="1764" y="1401"/>
                  </a:lnTo>
                  <a:lnTo>
                    <a:pt x="1769" y="1402"/>
                  </a:lnTo>
                  <a:lnTo>
                    <a:pt x="1774" y="1403"/>
                  </a:lnTo>
                  <a:lnTo>
                    <a:pt x="1779" y="1405"/>
                  </a:lnTo>
                  <a:lnTo>
                    <a:pt x="1784" y="1405"/>
                  </a:lnTo>
                  <a:lnTo>
                    <a:pt x="1789" y="1407"/>
                  </a:lnTo>
                  <a:lnTo>
                    <a:pt x="1794" y="1408"/>
                  </a:lnTo>
                  <a:lnTo>
                    <a:pt x="1799" y="1409"/>
                  </a:lnTo>
                  <a:lnTo>
                    <a:pt x="1804" y="1410"/>
                  </a:lnTo>
                  <a:lnTo>
                    <a:pt x="1809" y="1411"/>
                  </a:lnTo>
                  <a:lnTo>
                    <a:pt x="1814" y="1411"/>
                  </a:lnTo>
                  <a:lnTo>
                    <a:pt x="1818" y="1413"/>
                  </a:lnTo>
                  <a:lnTo>
                    <a:pt x="1824" y="1414"/>
                  </a:lnTo>
                  <a:lnTo>
                    <a:pt x="1829" y="1415"/>
                  </a:lnTo>
                  <a:lnTo>
                    <a:pt x="1834" y="1415"/>
                  </a:lnTo>
                  <a:lnTo>
                    <a:pt x="1839" y="1416"/>
                  </a:lnTo>
                  <a:lnTo>
                    <a:pt x="1843" y="1417"/>
                  </a:lnTo>
                  <a:lnTo>
                    <a:pt x="1849" y="1418"/>
                  </a:lnTo>
                  <a:lnTo>
                    <a:pt x="1854" y="1418"/>
                  </a:lnTo>
                  <a:lnTo>
                    <a:pt x="1859" y="1419"/>
                  </a:lnTo>
                  <a:lnTo>
                    <a:pt x="1864" y="1420"/>
                  </a:lnTo>
                  <a:lnTo>
                    <a:pt x="1868" y="1421"/>
                  </a:lnTo>
                  <a:lnTo>
                    <a:pt x="1873" y="1421"/>
                  </a:lnTo>
                  <a:lnTo>
                    <a:pt x="1879" y="1422"/>
                  </a:lnTo>
                  <a:lnTo>
                    <a:pt x="1884" y="1423"/>
                  </a:lnTo>
                  <a:lnTo>
                    <a:pt x="1888" y="1423"/>
                  </a:lnTo>
                  <a:lnTo>
                    <a:pt x="1893" y="1424"/>
                  </a:lnTo>
                  <a:lnTo>
                    <a:pt x="1898" y="1424"/>
                  </a:lnTo>
                  <a:lnTo>
                    <a:pt x="1904" y="1424"/>
                  </a:lnTo>
                  <a:lnTo>
                    <a:pt x="1909" y="1425"/>
                  </a:lnTo>
                  <a:lnTo>
                    <a:pt x="1913" y="1426"/>
                  </a:lnTo>
                  <a:lnTo>
                    <a:pt x="1918" y="1426"/>
                  </a:lnTo>
                  <a:lnTo>
                    <a:pt x="1923" y="1427"/>
                  </a:lnTo>
                  <a:lnTo>
                    <a:pt x="1929" y="1427"/>
                  </a:lnTo>
                  <a:lnTo>
                    <a:pt x="1934" y="1428"/>
                  </a:lnTo>
                  <a:lnTo>
                    <a:pt x="1938" y="1428"/>
                  </a:lnTo>
                  <a:lnTo>
                    <a:pt x="1943" y="1428"/>
                  </a:lnTo>
                  <a:lnTo>
                    <a:pt x="1948" y="1428"/>
                  </a:lnTo>
                  <a:lnTo>
                    <a:pt x="1953" y="1429"/>
                  </a:lnTo>
                  <a:lnTo>
                    <a:pt x="1958" y="1429"/>
                  </a:lnTo>
                  <a:lnTo>
                    <a:pt x="1963" y="1429"/>
                  </a:lnTo>
                  <a:lnTo>
                    <a:pt x="1968" y="1430"/>
                  </a:lnTo>
                  <a:lnTo>
                    <a:pt x="1973" y="1430"/>
                  </a:lnTo>
                  <a:lnTo>
                    <a:pt x="1978" y="1431"/>
                  </a:lnTo>
                  <a:lnTo>
                    <a:pt x="1983" y="1431"/>
                  </a:lnTo>
                  <a:lnTo>
                    <a:pt x="1988" y="1431"/>
                  </a:lnTo>
                  <a:lnTo>
                    <a:pt x="1993" y="1431"/>
                  </a:lnTo>
                  <a:lnTo>
                    <a:pt x="1998" y="1432"/>
                  </a:lnTo>
                  <a:lnTo>
                    <a:pt x="2003" y="1432"/>
                  </a:lnTo>
                  <a:lnTo>
                    <a:pt x="2008" y="1432"/>
                  </a:lnTo>
                  <a:lnTo>
                    <a:pt x="2013" y="1433"/>
                  </a:lnTo>
                  <a:lnTo>
                    <a:pt x="2018" y="1433"/>
                  </a:lnTo>
                  <a:lnTo>
                    <a:pt x="2023" y="1434"/>
                  </a:lnTo>
                  <a:lnTo>
                    <a:pt x="2028" y="1434"/>
                  </a:lnTo>
                  <a:lnTo>
                    <a:pt x="2033" y="1434"/>
                  </a:lnTo>
                  <a:lnTo>
                    <a:pt x="2038" y="1434"/>
                  </a:lnTo>
                  <a:lnTo>
                    <a:pt x="2043" y="1434"/>
                  </a:lnTo>
                  <a:lnTo>
                    <a:pt x="2048" y="1434"/>
                  </a:lnTo>
                  <a:lnTo>
                    <a:pt x="2053" y="1434"/>
                  </a:lnTo>
                  <a:lnTo>
                    <a:pt x="2058" y="1435"/>
                  </a:lnTo>
                  <a:lnTo>
                    <a:pt x="2063" y="1435"/>
                  </a:lnTo>
                  <a:lnTo>
                    <a:pt x="2068" y="1435"/>
                  </a:lnTo>
                  <a:lnTo>
                    <a:pt x="2073" y="1435"/>
                  </a:lnTo>
                  <a:lnTo>
                    <a:pt x="2078" y="1436"/>
                  </a:lnTo>
                  <a:lnTo>
                    <a:pt x="2083" y="1436"/>
                  </a:lnTo>
                  <a:lnTo>
                    <a:pt x="2088" y="1436"/>
                  </a:lnTo>
                  <a:lnTo>
                    <a:pt x="2093" y="1436"/>
                  </a:lnTo>
                  <a:lnTo>
                    <a:pt x="2097" y="1436"/>
                  </a:lnTo>
                  <a:lnTo>
                    <a:pt x="2103" y="1437"/>
                  </a:lnTo>
                  <a:lnTo>
                    <a:pt x="2108" y="1437"/>
                  </a:lnTo>
                  <a:lnTo>
                    <a:pt x="2113" y="1437"/>
                  </a:lnTo>
                  <a:lnTo>
                    <a:pt x="2118" y="1437"/>
                  </a:lnTo>
                  <a:lnTo>
                    <a:pt x="2122" y="1437"/>
                  </a:lnTo>
                  <a:lnTo>
                    <a:pt x="2128" y="1437"/>
                  </a:lnTo>
                  <a:lnTo>
                    <a:pt x="2133" y="1437"/>
                  </a:lnTo>
                  <a:lnTo>
                    <a:pt x="2138" y="1437"/>
                  </a:lnTo>
                  <a:lnTo>
                    <a:pt x="2143" y="1437"/>
                  </a:lnTo>
                  <a:lnTo>
                    <a:pt x="2147" y="1438"/>
                  </a:lnTo>
                  <a:lnTo>
                    <a:pt x="2153" y="1438"/>
                  </a:lnTo>
                  <a:lnTo>
                    <a:pt x="2158" y="1438"/>
                  </a:lnTo>
                  <a:lnTo>
                    <a:pt x="2163" y="1438"/>
                  </a:lnTo>
                  <a:lnTo>
                    <a:pt x="2167" y="1438"/>
                  </a:lnTo>
                  <a:lnTo>
                    <a:pt x="2172" y="1438"/>
                  </a:lnTo>
                  <a:lnTo>
                    <a:pt x="2177" y="1438"/>
                  </a:lnTo>
                  <a:lnTo>
                    <a:pt x="2183" y="1439"/>
                  </a:lnTo>
                  <a:lnTo>
                    <a:pt x="2188" y="1439"/>
                  </a:lnTo>
                  <a:lnTo>
                    <a:pt x="2192" y="1439"/>
                  </a:lnTo>
                  <a:lnTo>
                    <a:pt x="2197" y="1439"/>
                  </a:lnTo>
                  <a:lnTo>
                    <a:pt x="2202" y="1440"/>
                  </a:lnTo>
                  <a:lnTo>
                    <a:pt x="2208" y="1440"/>
                  </a:lnTo>
                  <a:lnTo>
                    <a:pt x="2213" y="1440"/>
                  </a:lnTo>
                  <a:lnTo>
                    <a:pt x="2217" y="1440"/>
                  </a:lnTo>
                  <a:lnTo>
                    <a:pt x="2222" y="1440"/>
                  </a:lnTo>
                  <a:lnTo>
                    <a:pt x="2227" y="1440"/>
                  </a:lnTo>
                  <a:lnTo>
                    <a:pt x="2233" y="1440"/>
                  </a:lnTo>
                  <a:lnTo>
                    <a:pt x="2237" y="1440"/>
                  </a:lnTo>
                  <a:lnTo>
                    <a:pt x="2242" y="1441"/>
                  </a:lnTo>
                  <a:lnTo>
                    <a:pt x="2247" y="1441"/>
                  </a:lnTo>
                  <a:lnTo>
                    <a:pt x="2252" y="1441"/>
                  </a:lnTo>
                  <a:lnTo>
                    <a:pt x="2257" y="1441"/>
                  </a:lnTo>
                  <a:lnTo>
                    <a:pt x="2262" y="1441"/>
                  </a:lnTo>
                  <a:lnTo>
                    <a:pt x="2267" y="1441"/>
                  </a:lnTo>
                  <a:lnTo>
                    <a:pt x="2272" y="1441"/>
                  </a:lnTo>
                  <a:lnTo>
                    <a:pt x="2277" y="1441"/>
                  </a:lnTo>
                  <a:lnTo>
                    <a:pt x="2282" y="1441"/>
                  </a:lnTo>
                  <a:lnTo>
                    <a:pt x="2287" y="1441"/>
                  </a:lnTo>
                  <a:lnTo>
                    <a:pt x="2292" y="1442"/>
                  </a:lnTo>
                  <a:lnTo>
                    <a:pt x="2297" y="1442"/>
                  </a:lnTo>
                  <a:lnTo>
                    <a:pt x="2302" y="1442"/>
                  </a:lnTo>
                  <a:lnTo>
                    <a:pt x="2307" y="1442"/>
                  </a:lnTo>
                  <a:lnTo>
                    <a:pt x="2312" y="1442"/>
                  </a:lnTo>
                  <a:lnTo>
                    <a:pt x="2317" y="1442"/>
                  </a:lnTo>
                  <a:lnTo>
                    <a:pt x="2322" y="1443"/>
                  </a:lnTo>
                  <a:lnTo>
                    <a:pt x="2327" y="1443"/>
                  </a:lnTo>
                  <a:lnTo>
                    <a:pt x="2332" y="1443"/>
                  </a:lnTo>
                  <a:lnTo>
                    <a:pt x="2337" y="1443"/>
                  </a:lnTo>
                  <a:lnTo>
                    <a:pt x="2342" y="1443"/>
                  </a:lnTo>
                  <a:lnTo>
                    <a:pt x="2347" y="1443"/>
                  </a:lnTo>
                  <a:lnTo>
                    <a:pt x="2352" y="1443"/>
                  </a:lnTo>
                  <a:lnTo>
                    <a:pt x="2357" y="1443"/>
                  </a:lnTo>
                  <a:lnTo>
                    <a:pt x="2362" y="1443"/>
                  </a:lnTo>
                  <a:lnTo>
                    <a:pt x="2367" y="1443"/>
                  </a:lnTo>
                  <a:lnTo>
                    <a:pt x="2372" y="1443"/>
                  </a:lnTo>
                  <a:lnTo>
                    <a:pt x="2377" y="1444"/>
                  </a:lnTo>
                  <a:lnTo>
                    <a:pt x="2382" y="1444"/>
                  </a:lnTo>
                  <a:lnTo>
                    <a:pt x="2387" y="1444"/>
                  </a:lnTo>
                  <a:lnTo>
                    <a:pt x="2392" y="1444"/>
                  </a:lnTo>
                  <a:lnTo>
                    <a:pt x="2397" y="1444"/>
                  </a:lnTo>
                  <a:lnTo>
                    <a:pt x="2401" y="1444"/>
                  </a:lnTo>
                  <a:lnTo>
                    <a:pt x="2407" y="1444"/>
                  </a:lnTo>
                  <a:lnTo>
                    <a:pt x="2412" y="1444"/>
                  </a:lnTo>
                  <a:lnTo>
                    <a:pt x="2417" y="1444"/>
                  </a:lnTo>
                  <a:lnTo>
                    <a:pt x="2422" y="1444"/>
                  </a:lnTo>
                  <a:lnTo>
                    <a:pt x="2426" y="1444"/>
                  </a:lnTo>
                  <a:lnTo>
                    <a:pt x="2432" y="1444"/>
                  </a:lnTo>
                  <a:lnTo>
                    <a:pt x="2437" y="1444"/>
                  </a:lnTo>
                  <a:lnTo>
                    <a:pt x="2442" y="1444"/>
                  </a:lnTo>
                  <a:lnTo>
                    <a:pt x="2446" y="1444"/>
                  </a:lnTo>
                  <a:lnTo>
                    <a:pt x="2451" y="1444"/>
                  </a:lnTo>
                  <a:lnTo>
                    <a:pt x="2457" y="1444"/>
                  </a:lnTo>
                  <a:lnTo>
                    <a:pt x="2462" y="1444"/>
                  </a:lnTo>
                  <a:lnTo>
                    <a:pt x="2467" y="1444"/>
                  </a:lnTo>
                  <a:lnTo>
                    <a:pt x="2471" y="1444"/>
                  </a:lnTo>
                  <a:lnTo>
                    <a:pt x="2476" y="1444"/>
                  </a:lnTo>
                  <a:lnTo>
                    <a:pt x="2481" y="1444"/>
                  </a:lnTo>
                  <a:lnTo>
                    <a:pt x="2487" y="1444"/>
                  </a:lnTo>
                  <a:lnTo>
                    <a:pt x="2492" y="1444"/>
                  </a:lnTo>
                  <a:lnTo>
                    <a:pt x="2496" y="1444"/>
                  </a:lnTo>
                  <a:lnTo>
                    <a:pt x="2501" y="1444"/>
                  </a:lnTo>
                  <a:lnTo>
                    <a:pt x="2506" y="1444"/>
                  </a:lnTo>
                  <a:lnTo>
                    <a:pt x="2512" y="1444"/>
                  </a:lnTo>
                  <a:lnTo>
                    <a:pt x="2516" y="1444"/>
                  </a:lnTo>
                  <a:lnTo>
                    <a:pt x="2521" y="1444"/>
                  </a:lnTo>
                  <a:lnTo>
                    <a:pt x="2526" y="1444"/>
                  </a:lnTo>
                  <a:lnTo>
                    <a:pt x="2531" y="1445"/>
                  </a:lnTo>
                  <a:lnTo>
                    <a:pt x="2537" y="1445"/>
                  </a:lnTo>
                  <a:lnTo>
                    <a:pt x="2541" y="1445"/>
                  </a:lnTo>
                  <a:lnTo>
                    <a:pt x="2546" y="1445"/>
                  </a:lnTo>
                </a:path>
              </a:pathLst>
            </a:custGeom>
            <a:noFill/>
            <a:ln w="1588">
              <a:solidFill>
                <a:srgbClr val="000000"/>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1" name="Freeform 110">
              <a:extLst>
                <a:ext uri="{FF2B5EF4-FFF2-40B4-BE49-F238E27FC236}">
                  <a16:creationId xmlns:a16="http://schemas.microsoft.com/office/drawing/2014/main" id="{00000000-0008-0000-0500-00006F000000}"/>
                </a:ext>
              </a:extLst>
            </xdr:cNvPr>
            <xdr:cNvSpPr>
              <a:spLocks/>
            </xdr:cNvSpPr>
          </xdr:nvSpPr>
          <xdr:spPr bwMode="auto">
            <a:xfrm>
              <a:off x="4849712" y="4004599"/>
              <a:ext cx="2727325" cy="11113"/>
            </a:xfrm>
            <a:custGeom>
              <a:avLst/>
              <a:gdLst>
                <a:gd name="T0" fmla="*/ 2147483647 w 1718"/>
                <a:gd name="T1" fmla="*/ 0 h 7"/>
                <a:gd name="T2" fmla="*/ 2147483647 w 1718"/>
                <a:gd name="T3" fmla="*/ 0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2"/>
                  </a:lnTo>
                  <a:lnTo>
                    <a:pt x="359" y="2"/>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3"/>
                  </a:lnTo>
                  <a:lnTo>
                    <a:pt x="479" y="3"/>
                  </a:lnTo>
                  <a:lnTo>
                    <a:pt x="483" y="3"/>
                  </a:lnTo>
                  <a:lnTo>
                    <a:pt x="488" y="4"/>
                  </a:lnTo>
                  <a:lnTo>
                    <a:pt x="494" y="4"/>
                  </a:lnTo>
                  <a:lnTo>
                    <a:pt x="499" y="3"/>
                  </a:lnTo>
                  <a:lnTo>
                    <a:pt x="504" y="3"/>
                  </a:lnTo>
                  <a:lnTo>
                    <a:pt x="508" y="3"/>
                  </a:lnTo>
                  <a:lnTo>
                    <a:pt x="513" y="3"/>
                  </a:lnTo>
                  <a:lnTo>
                    <a:pt x="519" y="3"/>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5"/>
                  </a:lnTo>
                  <a:lnTo>
                    <a:pt x="1097" y="5"/>
                  </a:lnTo>
                  <a:lnTo>
                    <a:pt x="1102" y="5"/>
                  </a:lnTo>
                  <a:lnTo>
                    <a:pt x="1107" y="5"/>
                  </a:lnTo>
                  <a:lnTo>
                    <a:pt x="1112" y="5"/>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5"/>
                  </a:lnTo>
                  <a:lnTo>
                    <a:pt x="1182" y="5"/>
                  </a:lnTo>
                  <a:lnTo>
                    <a:pt x="1186" y="5"/>
                  </a:lnTo>
                  <a:lnTo>
                    <a:pt x="1191" y="5"/>
                  </a:lnTo>
                  <a:lnTo>
                    <a:pt x="1196" y="5"/>
                  </a:lnTo>
                  <a:lnTo>
                    <a:pt x="1201" y="5"/>
                  </a:lnTo>
                  <a:lnTo>
                    <a:pt x="1206" y="5"/>
                  </a:lnTo>
                  <a:lnTo>
                    <a:pt x="1211" y="5"/>
                  </a:lnTo>
                  <a:lnTo>
                    <a:pt x="1216" y="5"/>
                  </a:lnTo>
                  <a:lnTo>
                    <a:pt x="1221" y="5"/>
                  </a:lnTo>
                  <a:lnTo>
                    <a:pt x="1226" y="5"/>
                  </a:lnTo>
                  <a:lnTo>
                    <a:pt x="1231" y="5"/>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6"/>
                  </a:lnTo>
                  <a:lnTo>
                    <a:pt x="1490" y="6"/>
                  </a:lnTo>
                  <a:lnTo>
                    <a:pt x="1495" y="6"/>
                  </a:lnTo>
                  <a:lnTo>
                    <a:pt x="1500" y="6"/>
                  </a:lnTo>
                  <a:lnTo>
                    <a:pt x="1505" y="6"/>
                  </a:lnTo>
                  <a:lnTo>
                    <a:pt x="1510" y="6"/>
                  </a:lnTo>
                  <a:lnTo>
                    <a:pt x="1515" y="6"/>
                  </a:lnTo>
                  <a:lnTo>
                    <a:pt x="1520" y="7"/>
                  </a:lnTo>
                  <a:lnTo>
                    <a:pt x="1525" y="7"/>
                  </a:lnTo>
                  <a:lnTo>
                    <a:pt x="1530" y="7"/>
                  </a:lnTo>
                  <a:lnTo>
                    <a:pt x="1535" y="7"/>
                  </a:lnTo>
                  <a:lnTo>
                    <a:pt x="1540" y="6"/>
                  </a:lnTo>
                  <a:lnTo>
                    <a:pt x="1545" y="7"/>
                  </a:lnTo>
                  <a:lnTo>
                    <a:pt x="1550" y="7"/>
                  </a:lnTo>
                  <a:lnTo>
                    <a:pt x="1555" y="7"/>
                  </a:lnTo>
                  <a:lnTo>
                    <a:pt x="1560" y="7"/>
                  </a:lnTo>
                  <a:lnTo>
                    <a:pt x="1565" y="7"/>
                  </a:lnTo>
                  <a:lnTo>
                    <a:pt x="1570" y="7"/>
                  </a:lnTo>
                  <a:lnTo>
                    <a:pt x="1575" y="7"/>
                  </a:lnTo>
                  <a:lnTo>
                    <a:pt x="1580" y="7"/>
                  </a:lnTo>
                  <a:lnTo>
                    <a:pt x="1585" y="6"/>
                  </a:lnTo>
                  <a:lnTo>
                    <a:pt x="1590" y="6"/>
                  </a:lnTo>
                  <a:lnTo>
                    <a:pt x="1595" y="7"/>
                  </a:lnTo>
                  <a:lnTo>
                    <a:pt x="1600" y="7"/>
                  </a:lnTo>
                  <a:lnTo>
                    <a:pt x="1605" y="7"/>
                  </a:lnTo>
                  <a:lnTo>
                    <a:pt x="1610" y="7"/>
                  </a:lnTo>
                  <a:lnTo>
                    <a:pt x="1615" y="7"/>
                  </a:lnTo>
                  <a:lnTo>
                    <a:pt x="1620" y="7"/>
                  </a:lnTo>
                  <a:lnTo>
                    <a:pt x="1625" y="7"/>
                  </a:lnTo>
                  <a:lnTo>
                    <a:pt x="1630" y="6"/>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2" name="Freeform 111">
              <a:extLst>
                <a:ext uri="{FF2B5EF4-FFF2-40B4-BE49-F238E27FC236}">
                  <a16:creationId xmlns:a16="http://schemas.microsoft.com/office/drawing/2014/main" id="{00000000-0008-0000-0500-000070000000}"/>
                </a:ext>
              </a:extLst>
            </xdr:cNvPr>
            <xdr:cNvSpPr>
              <a:spLocks/>
            </xdr:cNvSpPr>
          </xdr:nvSpPr>
          <xdr:spPr bwMode="auto">
            <a:xfrm>
              <a:off x="807937" y="1704311"/>
              <a:ext cx="4041775" cy="2314575"/>
            </a:xfrm>
            <a:custGeom>
              <a:avLst/>
              <a:gdLst>
                <a:gd name="T0" fmla="*/ 2147483647 w 2546"/>
                <a:gd name="T1" fmla="*/ 2147483647 h 1458"/>
                <a:gd name="T2" fmla="*/ 2147483647 w 2546"/>
                <a:gd name="T3" fmla="*/ 2147483647 h 1458"/>
                <a:gd name="T4" fmla="*/ 2147483647 w 2546"/>
                <a:gd name="T5" fmla="*/ 2147483647 h 1458"/>
                <a:gd name="T6" fmla="*/ 2147483647 w 2546"/>
                <a:gd name="T7" fmla="*/ 2147483647 h 1458"/>
                <a:gd name="T8" fmla="*/ 2147483647 w 2546"/>
                <a:gd name="T9" fmla="*/ 2147483647 h 1458"/>
                <a:gd name="T10" fmla="*/ 2147483647 w 2546"/>
                <a:gd name="T11" fmla="*/ 2147483647 h 1458"/>
                <a:gd name="T12" fmla="*/ 2147483647 w 2546"/>
                <a:gd name="T13" fmla="*/ 2147483647 h 1458"/>
                <a:gd name="T14" fmla="*/ 2147483647 w 2546"/>
                <a:gd name="T15" fmla="*/ 2147483647 h 1458"/>
                <a:gd name="T16" fmla="*/ 2147483647 w 2546"/>
                <a:gd name="T17" fmla="*/ 2147483647 h 1458"/>
                <a:gd name="T18" fmla="*/ 2147483647 w 2546"/>
                <a:gd name="T19" fmla="*/ 2147483647 h 1458"/>
                <a:gd name="T20" fmla="*/ 2147483647 w 2546"/>
                <a:gd name="T21" fmla="*/ 2147483647 h 1458"/>
                <a:gd name="T22" fmla="*/ 2147483647 w 2546"/>
                <a:gd name="T23" fmla="*/ 2147483647 h 1458"/>
                <a:gd name="T24" fmla="*/ 2147483647 w 2546"/>
                <a:gd name="T25" fmla="*/ 2147483647 h 1458"/>
                <a:gd name="T26" fmla="*/ 2147483647 w 2546"/>
                <a:gd name="T27" fmla="*/ 2147483647 h 1458"/>
                <a:gd name="T28" fmla="*/ 2147483647 w 2546"/>
                <a:gd name="T29" fmla="*/ 2147483647 h 1458"/>
                <a:gd name="T30" fmla="*/ 2147483647 w 2546"/>
                <a:gd name="T31" fmla="*/ 2147483647 h 1458"/>
                <a:gd name="T32" fmla="*/ 2147483647 w 2546"/>
                <a:gd name="T33" fmla="*/ 2147483647 h 1458"/>
                <a:gd name="T34" fmla="*/ 2147483647 w 2546"/>
                <a:gd name="T35" fmla="*/ 2147483647 h 1458"/>
                <a:gd name="T36" fmla="*/ 2147483647 w 2546"/>
                <a:gd name="T37" fmla="*/ 2147483647 h 1458"/>
                <a:gd name="T38" fmla="*/ 2147483647 w 2546"/>
                <a:gd name="T39" fmla="*/ 2147483647 h 1458"/>
                <a:gd name="T40" fmla="*/ 2147483647 w 2546"/>
                <a:gd name="T41" fmla="*/ 2147483647 h 1458"/>
                <a:gd name="T42" fmla="*/ 2147483647 w 2546"/>
                <a:gd name="T43" fmla="*/ 2147483647 h 1458"/>
                <a:gd name="T44" fmla="*/ 2147483647 w 2546"/>
                <a:gd name="T45" fmla="*/ 2147483647 h 1458"/>
                <a:gd name="T46" fmla="*/ 2147483647 w 2546"/>
                <a:gd name="T47" fmla="*/ 2147483647 h 1458"/>
                <a:gd name="T48" fmla="*/ 2147483647 w 2546"/>
                <a:gd name="T49" fmla="*/ 2147483647 h 1458"/>
                <a:gd name="T50" fmla="*/ 2147483647 w 2546"/>
                <a:gd name="T51" fmla="*/ 2147483647 h 1458"/>
                <a:gd name="T52" fmla="*/ 2147483647 w 2546"/>
                <a:gd name="T53" fmla="*/ 2147483647 h 1458"/>
                <a:gd name="T54" fmla="*/ 2147483647 w 2546"/>
                <a:gd name="T55" fmla="*/ 2147483647 h 1458"/>
                <a:gd name="T56" fmla="*/ 2147483647 w 2546"/>
                <a:gd name="T57" fmla="*/ 2147483647 h 1458"/>
                <a:gd name="T58" fmla="*/ 2147483647 w 2546"/>
                <a:gd name="T59" fmla="*/ 2147483647 h 1458"/>
                <a:gd name="T60" fmla="*/ 2147483647 w 2546"/>
                <a:gd name="T61" fmla="*/ 2147483647 h 1458"/>
                <a:gd name="T62" fmla="*/ 2147483647 w 2546"/>
                <a:gd name="T63" fmla="*/ 2147483647 h 1458"/>
                <a:gd name="T64" fmla="*/ 2147483647 w 2546"/>
                <a:gd name="T65" fmla="*/ 2147483647 h 1458"/>
                <a:gd name="T66" fmla="*/ 2147483647 w 2546"/>
                <a:gd name="T67" fmla="*/ 2147483647 h 1458"/>
                <a:gd name="T68" fmla="*/ 2147483647 w 2546"/>
                <a:gd name="T69" fmla="*/ 2147483647 h 1458"/>
                <a:gd name="T70" fmla="*/ 2147483647 w 2546"/>
                <a:gd name="T71" fmla="*/ 2147483647 h 1458"/>
                <a:gd name="T72" fmla="*/ 2147483647 w 2546"/>
                <a:gd name="T73" fmla="*/ 2147483647 h 1458"/>
                <a:gd name="T74" fmla="*/ 2147483647 w 2546"/>
                <a:gd name="T75" fmla="*/ 2147483647 h 1458"/>
                <a:gd name="T76" fmla="*/ 2147483647 w 2546"/>
                <a:gd name="T77" fmla="*/ 2147483647 h 1458"/>
                <a:gd name="T78" fmla="*/ 2147483647 w 2546"/>
                <a:gd name="T79" fmla="*/ 2147483647 h 1458"/>
                <a:gd name="T80" fmla="*/ 2147483647 w 2546"/>
                <a:gd name="T81" fmla="*/ 2147483647 h 1458"/>
                <a:gd name="T82" fmla="*/ 2147483647 w 2546"/>
                <a:gd name="T83" fmla="*/ 2147483647 h 1458"/>
                <a:gd name="T84" fmla="*/ 2147483647 w 2546"/>
                <a:gd name="T85" fmla="*/ 2147483647 h 1458"/>
                <a:gd name="T86" fmla="*/ 2147483647 w 2546"/>
                <a:gd name="T87" fmla="*/ 2147483647 h 1458"/>
                <a:gd name="T88" fmla="*/ 2147483647 w 2546"/>
                <a:gd name="T89" fmla="*/ 2147483647 h 1458"/>
                <a:gd name="T90" fmla="*/ 2147483647 w 2546"/>
                <a:gd name="T91" fmla="*/ 2147483647 h 1458"/>
                <a:gd name="T92" fmla="*/ 2147483647 w 2546"/>
                <a:gd name="T93" fmla="*/ 2147483647 h 1458"/>
                <a:gd name="T94" fmla="*/ 2147483647 w 2546"/>
                <a:gd name="T95" fmla="*/ 2147483647 h 1458"/>
                <a:gd name="T96" fmla="*/ 2147483647 w 2546"/>
                <a:gd name="T97" fmla="*/ 2147483647 h 1458"/>
                <a:gd name="T98" fmla="*/ 2147483647 w 2546"/>
                <a:gd name="T99" fmla="*/ 2147483647 h 1458"/>
                <a:gd name="T100" fmla="*/ 2147483647 w 2546"/>
                <a:gd name="T101" fmla="*/ 2147483647 h 1458"/>
                <a:gd name="T102" fmla="*/ 2147483647 w 2546"/>
                <a:gd name="T103" fmla="*/ 2147483647 h 1458"/>
                <a:gd name="T104" fmla="*/ 2147483647 w 2546"/>
                <a:gd name="T105" fmla="*/ 2147483647 h 1458"/>
                <a:gd name="T106" fmla="*/ 2147483647 w 2546"/>
                <a:gd name="T107" fmla="*/ 2147483647 h 1458"/>
                <a:gd name="T108" fmla="*/ 2147483647 w 2546"/>
                <a:gd name="T109" fmla="*/ 2147483647 h 1458"/>
                <a:gd name="T110" fmla="*/ 2147483647 w 2546"/>
                <a:gd name="T111" fmla="*/ 2147483647 h 145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58">
                  <a:moveTo>
                    <a:pt x="0" y="1458"/>
                  </a:moveTo>
                  <a:lnTo>
                    <a:pt x="5" y="1458"/>
                  </a:lnTo>
                  <a:lnTo>
                    <a:pt x="10" y="1458"/>
                  </a:lnTo>
                  <a:lnTo>
                    <a:pt x="15" y="1458"/>
                  </a:lnTo>
                  <a:lnTo>
                    <a:pt x="20" y="1458"/>
                  </a:lnTo>
                  <a:lnTo>
                    <a:pt x="24" y="1458"/>
                  </a:lnTo>
                  <a:lnTo>
                    <a:pt x="30" y="1458"/>
                  </a:lnTo>
                  <a:lnTo>
                    <a:pt x="35" y="1458"/>
                  </a:lnTo>
                  <a:lnTo>
                    <a:pt x="40" y="1458"/>
                  </a:lnTo>
                  <a:lnTo>
                    <a:pt x="45" y="1458"/>
                  </a:lnTo>
                  <a:lnTo>
                    <a:pt x="49" y="1458"/>
                  </a:lnTo>
                  <a:lnTo>
                    <a:pt x="55" y="1458"/>
                  </a:lnTo>
                  <a:lnTo>
                    <a:pt x="60" y="1458"/>
                  </a:lnTo>
                  <a:lnTo>
                    <a:pt x="65" y="1458"/>
                  </a:lnTo>
                  <a:lnTo>
                    <a:pt x="70" y="1457"/>
                  </a:lnTo>
                  <a:lnTo>
                    <a:pt x="74" y="1457"/>
                  </a:lnTo>
                  <a:lnTo>
                    <a:pt x="79" y="1457"/>
                  </a:lnTo>
                  <a:lnTo>
                    <a:pt x="85" y="1457"/>
                  </a:lnTo>
                  <a:lnTo>
                    <a:pt x="90" y="1457"/>
                  </a:lnTo>
                  <a:lnTo>
                    <a:pt x="94" y="1457"/>
                  </a:lnTo>
                  <a:lnTo>
                    <a:pt x="99" y="1457"/>
                  </a:lnTo>
                  <a:lnTo>
                    <a:pt x="104" y="1457"/>
                  </a:lnTo>
                  <a:lnTo>
                    <a:pt x="110" y="1457"/>
                  </a:lnTo>
                  <a:lnTo>
                    <a:pt x="115" y="1457"/>
                  </a:lnTo>
                  <a:lnTo>
                    <a:pt x="119" y="1457"/>
                  </a:lnTo>
                  <a:lnTo>
                    <a:pt x="124" y="1457"/>
                  </a:lnTo>
                  <a:lnTo>
                    <a:pt x="129" y="1457"/>
                  </a:lnTo>
                  <a:lnTo>
                    <a:pt x="135" y="1458"/>
                  </a:lnTo>
                  <a:lnTo>
                    <a:pt x="140" y="1458"/>
                  </a:lnTo>
                  <a:lnTo>
                    <a:pt x="144" y="1458"/>
                  </a:lnTo>
                  <a:lnTo>
                    <a:pt x="149" y="1458"/>
                  </a:lnTo>
                  <a:lnTo>
                    <a:pt x="154" y="1458"/>
                  </a:lnTo>
                  <a:lnTo>
                    <a:pt x="159" y="1458"/>
                  </a:lnTo>
                  <a:lnTo>
                    <a:pt x="164" y="1458"/>
                  </a:lnTo>
                  <a:lnTo>
                    <a:pt x="169" y="1458"/>
                  </a:lnTo>
                  <a:lnTo>
                    <a:pt x="174" y="1458"/>
                  </a:lnTo>
                  <a:lnTo>
                    <a:pt x="179" y="1458"/>
                  </a:lnTo>
                  <a:lnTo>
                    <a:pt x="184" y="1458"/>
                  </a:lnTo>
                  <a:lnTo>
                    <a:pt x="189" y="1458"/>
                  </a:lnTo>
                  <a:lnTo>
                    <a:pt x="194" y="1458"/>
                  </a:lnTo>
                  <a:lnTo>
                    <a:pt x="199" y="1458"/>
                  </a:lnTo>
                  <a:lnTo>
                    <a:pt x="204" y="1458"/>
                  </a:lnTo>
                  <a:lnTo>
                    <a:pt x="209" y="1458"/>
                  </a:lnTo>
                  <a:lnTo>
                    <a:pt x="214" y="1458"/>
                  </a:lnTo>
                  <a:lnTo>
                    <a:pt x="219" y="1458"/>
                  </a:lnTo>
                  <a:lnTo>
                    <a:pt x="224" y="1458"/>
                  </a:lnTo>
                  <a:lnTo>
                    <a:pt x="229" y="1458"/>
                  </a:lnTo>
                  <a:lnTo>
                    <a:pt x="234" y="1458"/>
                  </a:lnTo>
                  <a:lnTo>
                    <a:pt x="239" y="1458"/>
                  </a:lnTo>
                  <a:lnTo>
                    <a:pt x="244" y="1458"/>
                  </a:lnTo>
                  <a:lnTo>
                    <a:pt x="249" y="1458"/>
                  </a:lnTo>
                  <a:lnTo>
                    <a:pt x="254" y="1458"/>
                  </a:lnTo>
                  <a:lnTo>
                    <a:pt x="259" y="1458"/>
                  </a:lnTo>
                  <a:lnTo>
                    <a:pt x="264" y="1458"/>
                  </a:lnTo>
                  <a:lnTo>
                    <a:pt x="269" y="1458"/>
                  </a:lnTo>
                  <a:lnTo>
                    <a:pt x="274" y="1458"/>
                  </a:lnTo>
                  <a:lnTo>
                    <a:pt x="279" y="1458"/>
                  </a:lnTo>
                  <a:lnTo>
                    <a:pt x="284" y="1458"/>
                  </a:lnTo>
                  <a:lnTo>
                    <a:pt x="289" y="1458"/>
                  </a:lnTo>
                  <a:lnTo>
                    <a:pt x="294" y="1458"/>
                  </a:lnTo>
                  <a:lnTo>
                    <a:pt x="299" y="1458"/>
                  </a:lnTo>
                  <a:lnTo>
                    <a:pt x="303" y="1458"/>
                  </a:lnTo>
                  <a:lnTo>
                    <a:pt x="309" y="1458"/>
                  </a:lnTo>
                  <a:lnTo>
                    <a:pt x="314" y="1457"/>
                  </a:lnTo>
                  <a:lnTo>
                    <a:pt x="319" y="1457"/>
                  </a:lnTo>
                  <a:lnTo>
                    <a:pt x="324" y="1457"/>
                  </a:lnTo>
                  <a:lnTo>
                    <a:pt x="328" y="1458"/>
                  </a:lnTo>
                  <a:lnTo>
                    <a:pt x="334" y="1458"/>
                  </a:lnTo>
                  <a:lnTo>
                    <a:pt x="339" y="1458"/>
                  </a:lnTo>
                  <a:lnTo>
                    <a:pt x="344" y="1458"/>
                  </a:lnTo>
                  <a:lnTo>
                    <a:pt x="349" y="1458"/>
                  </a:lnTo>
                  <a:lnTo>
                    <a:pt x="353" y="1458"/>
                  </a:lnTo>
                  <a:lnTo>
                    <a:pt x="359" y="1458"/>
                  </a:lnTo>
                  <a:lnTo>
                    <a:pt x="364" y="1458"/>
                  </a:lnTo>
                  <a:lnTo>
                    <a:pt x="369" y="1458"/>
                  </a:lnTo>
                  <a:lnTo>
                    <a:pt x="373" y="1458"/>
                  </a:lnTo>
                  <a:lnTo>
                    <a:pt x="378" y="1458"/>
                  </a:lnTo>
                  <a:lnTo>
                    <a:pt x="383" y="1458"/>
                  </a:lnTo>
                  <a:lnTo>
                    <a:pt x="389" y="1458"/>
                  </a:lnTo>
                  <a:lnTo>
                    <a:pt x="394" y="1458"/>
                  </a:lnTo>
                  <a:lnTo>
                    <a:pt x="398" y="1458"/>
                  </a:lnTo>
                  <a:lnTo>
                    <a:pt x="403" y="1458"/>
                  </a:lnTo>
                  <a:lnTo>
                    <a:pt x="408" y="1458"/>
                  </a:lnTo>
                  <a:lnTo>
                    <a:pt x="414" y="1458"/>
                  </a:lnTo>
                  <a:lnTo>
                    <a:pt x="419" y="1458"/>
                  </a:lnTo>
                  <a:lnTo>
                    <a:pt x="423" y="1458"/>
                  </a:lnTo>
                  <a:lnTo>
                    <a:pt x="428" y="1458"/>
                  </a:lnTo>
                  <a:lnTo>
                    <a:pt x="433" y="1458"/>
                  </a:lnTo>
                  <a:lnTo>
                    <a:pt x="439" y="1458"/>
                  </a:lnTo>
                  <a:lnTo>
                    <a:pt x="443" y="1458"/>
                  </a:lnTo>
                  <a:lnTo>
                    <a:pt x="448" y="1458"/>
                  </a:lnTo>
                  <a:lnTo>
                    <a:pt x="453" y="1458"/>
                  </a:lnTo>
                  <a:lnTo>
                    <a:pt x="458" y="1458"/>
                  </a:lnTo>
                  <a:lnTo>
                    <a:pt x="463" y="1458"/>
                  </a:lnTo>
                  <a:lnTo>
                    <a:pt x="468" y="1458"/>
                  </a:lnTo>
                  <a:lnTo>
                    <a:pt x="473" y="1457"/>
                  </a:lnTo>
                  <a:lnTo>
                    <a:pt x="478" y="1457"/>
                  </a:lnTo>
                  <a:lnTo>
                    <a:pt x="483" y="1457"/>
                  </a:lnTo>
                  <a:lnTo>
                    <a:pt x="488" y="1457"/>
                  </a:lnTo>
                  <a:lnTo>
                    <a:pt x="493" y="1457"/>
                  </a:lnTo>
                  <a:lnTo>
                    <a:pt x="498" y="1457"/>
                  </a:lnTo>
                  <a:lnTo>
                    <a:pt x="503" y="1457"/>
                  </a:lnTo>
                  <a:lnTo>
                    <a:pt x="508" y="1457"/>
                  </a:lnTo>
                  <a:lnTo>
                    <a:pt x="513" y="1457"/>
                  </a:lnTo>
                  <a:lnTo>
                    <a:pt x="518" y="1457"/>
                  </a:lnTo>
                  <a:lnTo>
                    <a:pt x="523" y="1457"/>
                  </a:lnTo>
                  <a:lnTo>
                    <a:pt x="528" y="1457"/>
                  </a:lnTo>
                  <a:lnTo>
                    <a:pt x="533" y="1457"/>
                  </a:lnTo>
                  <a:lnTo>
                    <a:pt x="538" y="1457"/>
                  </a:lnTo>
                  <a:lnTo>
                    <a:pt x="543" y="1457"/>
                  </a:lnTo>
                  <a:lnTo>
                    <a:pt x="548" y="1457"/>
                  </a:lnTo>
                  <a:lnTo>
                    <a:pt x="553" y="1457"/>
                  </a:lnTo>
                  <a:lnTo>
                    <a:pt x="558" y="1457"/>
                  </a:lnTo>
                  <a:lnTo>
                    <a:pt x="563" y="1458"/>
                  </a:lnTo>
                  <a:lnTo>
                    <a:pt x="568" y="1458"/>
                  </a:lnTo>
                  <a:lnTo>
                    <a:pt x="573" y="1458"/>
                  </a:lnTo>
                  <a:lnTo>
                    <a:pt x="578" y="1457"/>
                  </a:lnTo>
                  <a:lnTo>
                    <a:pt x="583" y="1457"/>
                  </a:lnTo>
                  <a:lnTo>
                    <a:pt x="588" y="1457"/>
                  </a:lnTo>
                  <a:lnTo>
                    <a:pt x="593" y="1457"/>
                  </a:lnTo>
                  <a:lnTo>
                    <a:pt x="598" y="1457"/>
                  </a:lnTo>
                  <a:lnTo>
                    <a:pt x="603" y="1457"/>
                  </a:lnTo>
                  <a:lnTo>
                    <a:pt x="607" y="1457"/>
                  </a:lnTo>
                  <a:lnTo>
                    <a:pt x="613" y="1457"/>
                  </a:lnTo>
                  <a:lnTo>
                    <a:pt x="618" y="1457"/>
                  </a:lnTo>
                  <a:lnTo>
                    <a:pt x="623" y="1457"/>
                  </a:lnTo>
                  <a:lnTo>
                    <a:pt x="628" y="1457"/>
                  </a:lnTo>
                  <a:lnTo>
                    <a:pt x="632" y="1457"/>
                  </a:lnTo>
                  <a:lnTo>
                    <a:pt x="638" y="1456"/>
                  </a:lnTo>
                  <a:lnTo>
                    <a:pt x="643" y="1456"/>
                  </a:lnTo>
                  <a:lnTo>
                    <a:pt x="648" y="1456"/>
                  </a:lnTo>
                  <a:lnTo>
                    <a:pt x="652" y="1456"/>
                  </a:lnTo>
                  <a:lnTo>
                    <a:pt x="657" y="1456"/>
                  </a:lnTo>
                  <a:lnTo>
                    <a:pt x="663" y="1456"/>
                  </a:lnTo>
                  <a:lnTo>
                    <a:pt x="668" y="1455"/>
                  </a:lnTo>
                  <a:lnTo>
                    <a:pt x="673" y="1455"/>
                  </a:lnTo>
                  <a:lnTo>
                    <a:pt x="677" y="1455"/>
                  </a:lnTo>
                  <a:lnTo>
                    <a:pt x="682" y="1454"/>
                  </a:lnTo>
                  <a:lnTo>
                    <a:pt x="687" y="1454"/>
                  </a:lnTo>
                  <a:lnTo>
                    <a:pt x="693" y="1454"/>
                  </a:lnTo>
                  <a:lnTo>
                    <a:pt x="698" y="1453"/>
                  </a:lnTo>
                  <a:lnTo>
                    <a:pt x="702" y="1452"/>
                  </a:lnTo>
                  <a:lnTo>
                    <a:pt x="707" y="1451"/>
                  </a:lnTo>
                  <a:lnTo>
                    <a:pt x="712" y="1451"/>
                  </a:lnTo>
                  <a:lnTo>
                    <a:pt x="718" y="1450"/>
                  </a:lnTo>
                  <a:lnTo>
                    <a:pt x="722" y="1448"/>
                  </a:lnTo>
                  <a:lnTo>
                    <a:pt x="727" y="1447"/>
                  </a:lnTo>
                  <a:lnTo>
                    <a:pt x="732" y="1445"/>
                  </a:lnTo>
                  <a:lnTo>
                    <a:pt x="737" y="1444"/>
                  </a:lnTo>
                  <a:lnTo>
                    <a:pt x="743" y="1441"/>
                  </a:lnTo>
                  <a:lnTo>
                    <a:pt x="747" y="1439"/>
                  </a:lnTo>
                  <a:lnTo>
                    <a:pt x="752" y="1437"/>
                  </a:lnTo>
                  <a:lnTo>
                    <a:pt x="757" y="1434"/>
                  </a:lnTo>
                  <a:lnTo>
                    <a:pt x="762" y="1430"/>
                  </a:lnTo>
                  <a:lnTo>
                    <a:pt x="767" y="1426"/>
                  </a:lnTo>
                  <a:lnTo>
                    <a:pt x="772" y="1422"/>
                  </a:lnTo>
                  <a:lnTo>
                    <a:pt x="777" y="1417"/>
                  </a:lnTo>
                  <a:lnTo>
                    <a:pt x="782" y="1412"/>
                  </a:lnTo>
                  <a:lnTo>
                    <a:pt x="787" y="1406"/>
                  </a:lnTo>
                  <a:lnTo>
                    <a:pt x="792" y="1400"/>
                  </a:lnTo>
                  <a:lnTo>
                    <a:pt x="797" y="1393"/>
                  </a:lnTo>
                  <a:lnTo>
                    <a:pt x="802" y="1386"/>
                  </a:lnTo>
                  <a:lnTo>
                    <a:pt x="807" y="1377"/>
                  </a:lnTo>
                  <a:lnTo>
                    <a:pt x="812" y="1368"/>
                  </a:lnTo>
                  <a:lnTo>
                    <a:pt x="817" y="1359"/>
                  </a:lnTo>
                  <a:lnTo>
                    <a:pt x="822" y="1348"/>
                  </a:lnTo>
                  <a:lnTo>
                    <a:pt x="827" y="1338"/>
                  </a:lnTo>
                  <a:lnTo>
                    <a:pt x="832" y="1325"/>
                  </a:lnTo>
                  <a:lnTo>
                    <a:pt x="837" y="1312"/>
                  </a:lnTo>
                  <a:lnTo>
                    <a:pt x="842" y="1299"/>
                  </a:lnTo>
                  <a:lnTo>
                    <a:pt x="847" y="1284"/>
                  </a:lnTo>
                  <a:lnTo>
                    <a:pt x="852" y="1270"/>
                  </a:lnTo>
                  <a:lnTo>
                    <a:pt x="857" y="1254"/>
                  </a:lnTo>
                  <a:lnTo>
                    <a:pt x="862" y="1238"/>
                  </a:lnTo>
                  <a:lnTo>
                    <a:pt x="867" y="1221"/>
                  </a:lnTo>
                  <a:lnTo>
                    <a:pt x="872" y="1205"/>
                  </a:lnTo>
                  <a:lnTo>
                    <a:pt x="877" y="1187"/>
                  </a:lnTo>
                  <a:lnTo>
                    <a:pt x="882" y="1169"/>
                  </a:lnTo>
                  <a:lnTo>
                    <a:pt x="887" y="1150"/>
                  </a:lnTo>
                  <a:lnTo>
                    <a:pt x="892" y="1130"/>
                  </a:lnTo>
                  <a:lnTo>
                    <a:pt x="897" y="1109"/>
                  </a:lnTo>
                  <a:lnTo>
                    <a:pt x="902" y="1088"/>
                  </a:lnTo>
                  <a:lnTo>
                    <a:pt x="907" y="1066"/>
                  </a:lnTo>
                  <a:lnTo>
                    <a:pt x="912" y="1043"/>
                  </a:lnTo>
                  <a:lnTo>
                    <a:pt x="917" y="1019"/>
                  </a:lnTo>
                  <a:lnTo>
                    <a:pt x="922" y="995"/>
                  </a:lnTo>
                  <a:lnTo>
                    <a:pt x="927" y="970"/>
                  </a:lnTo>
                  <a:lnTo>
                    <a:pt x="932" y="945"/>
                  </a:lnTo>
                  <a:lnTo>
                    <a:pt x="936" y="919"/>
                  </a:lnTo>
                  <a:lnTo>
                    <a:pt x="942" y="893"/>
                  </a:lnTo>
                  <a:lnTo>
                    <a:pt x="947" y="866"/>
                  </a:lnTo>
                  <a:lnTo>
                    <a:pt x="952" y="839"/>
                  </a:lnTo>
                  <a:lnTo>
                    <a:pt x="956" y="811"/>
                  </a:lnTo>
                  <a:lnTo>
                    <a:pt x="961" y="784"/>
                  </a:lnTo>
                  <a:lnTo>
                    <a:pt x="967" y="756"/>
                  </a:lnTo>
                  <a:lnTo>
                    <a:pt x="972" y="727"/>
                  </a:lnTo>
                  <a:lnTo>
                    <a:pt x="977" y="698"/>
                  </a:lnTo>
                  <a:lnTo>
                    <a:pt x="981" y="670"/>
                  </a:lnTo>
                  <a:lnTo>
                    <a:pt x="986" y="641"/>
                  </a:lnTo>
                  <a:lnTo>
                    <a:pt x="992" y="612"/>
                  </a:lnTo>
                  <a:lnTo>
                    <a:pt x="997" y="584"/>
                  </a:lnTo>
                  <a:lnTo>
                    <a:pt x="1002" y="555"/>
                  </a:lnTo>
                  <a:lnTo>
                    <a:pt x="1006" y="526"/>
                  </a:lnTo>
                  <a:lnTo>
                    <a:pt x="1011" y="498"/>
                  </a:lnTo>
                  <a:lnTo>
                    <a:pt x="1016" y="470"/>
                  </a:lnTo>
                  <a:lnTo>
                    <a:pt x="1022" y="441"/>
                  </a:lnTo>
                  <a:lnTo>
                    <a:pt x="1026" y="410"/>
                  </a:lnTo>
                  <a:lnTo>
                    <a:pt x="1031" y="379"/>
                  </a:lnTo>
                  <a:lnTo>
                    <a:pt x="1036" y="348"/>
                  </a:lnTo>
                  <a:lnTo>
                    <a:pt x="1041" y="317"/>
                  </a:lnTo>
                  <a:lnTo>
                    <a:pt x="1047" y="288"/>
                  </a:lnTo>
                  <a:lnTo>
                    <a:pt x="1051" y="261"/>
                  </a:lnTo>
                  <a:lnTo>
                    <a:pt x="1056" y="235"/>
                  </a:lnTo>
                  <a:lnTo>
                    <a:pt x="1061" y="209"/>
                  </a:lnTo>
                  <a:lnTo>
                    <a:pt x="1066" y="186"/>
                  </a:lnTo>
                  <a:lnTo>
                    <a:pt x="1072" y="164"/>
                  </a:lnTo>
                  <a:lnTo>
                    <a:pt x="1076" y="142"/>
                  </a:lnTo>
                  <a:lnTo>
                    <a:pt x="1081" y="122"/>
                  </a:lnTo>
                  <a:lnTo>
                    <a:pt x="1086" y="104"/>
                  </a:lnTo>
                  <a:lnTo>
                    <a:pt x="1091" y="87"/>
                  </a:lnTo>
                  <a:lnTo>
                    <a:pt x="1096" y="71"/>
                  </a:lnTo>
                  <a:lnTo>
                    <a:pt x="1101" y="57"/>
                  </a:lnTo>
                  <a:lnTo>
                    <a:pt x="1106" y="45"/>
                  </a:lnTo>
                  <a:lnTo>
                    <a:pt x="1111" y="34"/>
                  </a:lnTo>
                  <a:lnTo>
                    <a:pt x="1116" y="24"/>
                  </a:lnTo>
                  <a:lnTo>
                    <a:pt x="1121" y="17"/>
                  </a:lnTo>
                  <a:lnTo>
                    <a:pt x="1126" y="10"/>
                  </a:lnTo>
                  <a:lnTo>
                    <a:pt x="1131" y="5"/>
                  </a:lnTo>
                  <a:lnTo>
                    <a:pt x="1136" y="2"/>
                  </a:lnTo>
                  <a:lnTo>
                    <a:pt x="1141" y="1"/>
                  </a:lnTo>
                  <a:lnTo>
                    <a:pt x="1146" y="0"/>
                  </a:lnTo>
                  <a:lnTo>
                    <a:pt x="1151" y="2"/>
                  </a:lnTo>
                  <a:lnTo>
                    <a:pt x="1156" y="4"/>
                  </a:lnTo>
                  <a:lnTo>
                    <a:pt x="1161" y="8"/>
                  </a:lnTo>
                  <a:lnTo>
                    <a:pt x="1166" y="14"/>
                  </a:lnTo>
                  <a:lnTo>
                    <a:pt x="1171" y="21"/>
                  </a:lnTo>
                  <a:lnTo>
                    <a:pt x="1176" y="29"/>
                  </a:lnTo>
                  <a:lnTo>
                    <a:pt x="1181" y="38"/>
                  </a:lnTo>
                  <a:lnTo>
                    <a:pt x="1186" y="49"/>
                  </a:lnTo>
                  <a:lnTo>
                    <a:pt x="1191" y="60"/>
                  </a:lnTo>
                  <a:lnTo>
                    <a:pt x="1196" y="73"/>
                  </a:lnTo>
                  <a:lnTo>
                    <a:pt x="1201" y="87"/>
                  </a:lnTo>
                  <a:lnTo>
                    <a:pt x="1206" y="102"/>
                  </a:lnTo>
                  <a:lnTo>
                    <a:pt x="1211" y="118"/>
                  </a:lnTo>
                  <a:lnTo>
                    <a:pt x="1216" y="134"/>
                  </a:lnTo>
                  <a:lnTo>
                    <a:pt x="1221" y="152"/>
                  </a:lnTo>
                  <a:lnTo>
                    <a:pt x="1226" y="170"/>
                  </a:lnTo>
                  <a:lnTo>
                    <a:pt x="1231" y="189"/>
                  </a:lnTo>
                  <a:lnTo>
                    <a:pt x="1235" y="209"/>
                  </a:lnTo>
                  <a:lnTo>
                    <a:pt x="1240" y="229"/>
                  </a:lnTo>
                  <a:lnTo>
                    <a:pt x="1246" y="250"/>
                  </a:lnTo>
                  <a:lnTo>
                    <a:pt x="1251" y="270"/>
                  </a:lnTo>
                  <a:lnTo>
                    <a:pt x="1256" y="291"/>
                  </a:lnTo>
                  <a:lnTo>
                    <a:pt x="1260" y="311"/>
                  </a:lnTo>
                  <a:lnTo>
                    <a:pt x="1265" y="332"/>
                  </a:lnTo>
                  <a:lnTo>
                    <a:pt x="1271" y="352"/>
                  </a:lnTo>
                  <a:lnTo>
                    <a:pt x="1276" y="372"/>
                  </a:lnTo>
                  <a:lnTo>
                    <a:pt x="1281" y="393"/>
                  </a:lnTo>
                  <a:lnTo>
                    <a:pt x="1285" y="414"/>
                  </a:lnTo>
                  <a:lnTo>
                    <a:pt x="1290" y="435"/>
                  </a:lnTo>
                  <a:lnTo>
                    <a:pt x="1296" y="456"/>
                  </a:lnTo>
                  <a:lnTo>
                    <a:pt x="1301" y="477"/>
                  </a:lnTo>
                  <a:lnTo>
                    <a:pt x="1305" y="498"/>
                  </a:lnTo>
                  <a:lnTo>
                    <a:pt x="1310" y="519"/>
                  </a:lnTo>
                  <a:lnTo>
                    <a:pt x="1315" y="540"/>
                  </a:lnTo>
                  <a:lnTo>
                    <a:pt x="1320" y="561"/>
                  </a:lnTo>
                  <a:lnTo>
                    <a:pt x="1326" y="582"/>
                  </a:lnTo>
                  <a:lnTo>
                    <a:pt x="1330" y="603"/>
                  </a:lnTo>
                  <a:lnTo>
                    <a:pt x="1335" y="623"/>
                  </a:lnTo>
                  <a:lnTo>
                    <a:pt x="1340" y="644"/>
                  </a:lnTo>
                  <a:lnTo>
                    <a:pt x="1345" y="665"/>
                  </a:lnTo>
                  <a:lnTo>
                    <a:pt x="1351" y="684"/>
                  </a:lnTo>
                  <a:lnTo>
                    <a:pt x="1355" y="704"/>
                  </a:lnTo>
                  <a:lnTo>
                    <a:pt x="1360" y="724"/>
                  </a:lnTo>
                  <a:lnTo>
                    <a:pt x="1365" y="744"/>
                  </a:lnTo>
                  <a:lnTo>
                    <a:pt x="1370" y="763"/>
                  </a:lnTo>
                  <a:lnTo>
                    <a:pt x="1375" y="782"/>
                  </a:lnTo>
                  <a:lnTo>
                    <a:pt x="1380" y="801"/>
                  </a:lnTo>
                  <a:lnTo>
                    <a:pt x="1385" y="819"/>
                  </a:lnTo>
                  <a:lnTo>
                    <a:pt x="1390" y="837"/>
                  </a:lnTo>
                  <a:lnTo>
                    <a:pt x="1395" y="855"/>
                  </a:lnTo>
                  <a:lnTo>
                    <a:pt x="1400" y="872"/>
                  </a:lnTo>
                  <a:lnTo>
                    <a:pt x="1405" y="889"/>
                  </a:lnTo>
                  <a:lnTo>
                    <a:pt x="1410" y="906"/>
                  </a:lnTo>
                  <a:lnTo>
                    <a:pt x="1415" y="922"/>
                  </a:lnTo>
                  <a:lnTo>
                    <a:pt x="1420" y="939"/>
                  </a:lnTo>
                  <a:lnTo>
                    <a:pt x="1425" y="956"/>
                  </a:lnTo>
                  <a:lnTo>
                    <a:pt x="1430" y="974"/>
                  </a:lnTo>
                  <a:lnTo>
                    <a:pt x="1435" y="992"/>
                  </a:lnTo>
                  <a:lnTo>
                    <a:pt x="1440" y="1009"/>
                  </a:lnTo>
                  <a:lnTo>
                    <a:pt x="1445" y="1026"/>
                  </a:lnTo>
                  <a:lnTo>
                    <a:pt x="1450" y="1042"/>
                  </a:lnTo>
                  <a:lnTo>
                    <a:pt x="1455" y="1056"/>
                  </a:lnTo>
                  <a:lnTo>
                    <a:pt x="1460" y="1071"/>
                  </a:lnTo>
                  <a:lnTo>
                    <a:pt x="1465" y="1086"/>
                  </a:lnTo>
                  <a:lnTo>
                    <a:pt x="1470" y="1099"/>
                  </a:lnTo>
                  <a:lnTo>
                    <a:pt x="1475" y="1112"/>
                  </a:lnTo>
                  <a:lnTo>
                    <a:pt x="1480" y="1124"/>
                  </a:lnTo>
                  <a:lnTo>
                    <a:pt x="1485" y="1137"/>
                  </a:lnTo>
                  <a:lnTo>
                    <a:pt x="1490" y="1149"/>
                  </a:lnTo>
                  <a:lnTo>
                    <a:pt x="1495" y="1160"/>
                  </a:lnTo>
                  <a:lnTo>
                    <a:pt x="1500" y="1171"/>
                  </a:lnTo>
                  <a:lnTo>
                    <a:pt x="1505" y="1182"/>
                  </a:lnTo>
                  <a:lnTo>
                    <a:pt x="1510" y="1192"/>
                  </a:lnTo>
                  <a:lnTo>
                    <a:pt x="1514" y="1201"/>
                  </a:lnTo>
                  <a:lnTo>
                    <a:pt x="1520" y="1211"/>
                  </a:lnTo>
                  <a:lnTo>
                    <a:pt x="1525" y="1220"/>
                  </a:lnTo>
                  <a:lnTo>
                    <a:pt x="1530" y="1228"/>
                  </a:lnTo>
                  <a:lnTo>
                    <a:pt x="1535" y="1237"/>
                  </a:lnTo>
                  <a:lnTo>
                    <a:pt x="1539" y="1245"/>
                  </a:lnTo>
                  <a:lnTo>
                    <a:pt x="1544" y="1253"/>
                  </a:lnTo>
                  <a:lnTo>
                    <a:pt x="1550" y="1260"/>
                  </a:lnTo>
                  <a:lnTo>
                    <a:pt x="1555" y="1267"/>
                  </a:lnTo>
                  <a:lnTo>
                    <a:pt x="1560" y="1274"/>
                  </a:lnTo>
                  <a:lnTo>
                    <a:pt x="1564" y="1281"/>
                  </a:lnTo>
                  <a:lnTo>
                    <a:pt x="1569" y="1287"/>
                  </a:lnTo>
                  <a:lnTo>
                    <a:pt x="1575" y="1293"/>
                  </a:lnTo>
                  <a:lnTo>
                    <a:pt x="1580" y="1299"/>
                  </a:lnTo>
                  <a:lnTo>
                    <a:pt x="1584" y="1305"/>
                  </a:lnTo>
                  <a:lnTo>
                    <a:pt x="1589" y="1310"/>
                  </a:lnTo>
                  <a:lnTo>
                    <a:pt x="1594" y="1315"/>
                  </a:lnTo>
                  <a:lnTo>
                    <a:pt x="1600" y="1321"/>
                  </a:lnTo>
                  <a:lnTo>
                    <a:pt x="1605" y="1325"/>
                  </a:lnTo>
                  <a:lnTo>
                    <a:pt x="1609" y="1330"/>
                  </a:lnTo>
                  <a:lnTo>
                    <a:pt x="1614" y="1335"/>
                  </a:lnTo>
                  <a:lnTo>
                    <a:pt x="1619" y="1339"/>
                  </a:lnTo>
                  <a:lnTo>
                    <a:pt x="1624" y="1343"/>
                  </a:lnTo>
                  <a:lnTo>
                    <a:pt x="1630" y="1347"/>
                  </a:lnTo>
                  <a:lnTo>
                    <a:pt x="1634" y="1351"/>
                  </a:lnTo>
                  <a:lnTo>
                    <a:pt x="1639" y="1354"/>
                  </a:lnTo>
                  <a:lnTo>
                    <a:pt x="1644" y="1357"/>
                  </a:lnTo>
                  <a:lnTo>
                    <a:pt x="1649" y="1361"/>
                  </a:lnTo>
                  <a:lnTo>
                    <a:pt x="1654" y="1364"/>
                  </a:lnTo>
                  <a:lnTo>
                    <a:pt x="1659" y="1367"/>
                  </a:lnTo>
                  <a:lnTo>
                    <a:pt x="1664" y="1370"/>
                  </a:lnTo>
                  <a:lnTo>
                    <a:pt x="1669" y="1372"/>
                  </a:lnTo>
                  <a:lnTo>
                    <a:pt x="1674" y="1374"/>
                  </a:lnTo>
                  <a:lnTo>
                    <a:pt x="1679" y="1377"/>
                  </a:lnTo>
                  <a:lnTo>
                    <a:pt x="1684" y="1379"/>
                  </a:lnTo>
                  <a:lnTo>
                    <a:pt x="1689" y="1381"/>
                  </a:lnTo>
                  <a:lnTo>
                    <a:pt x="1694" y="1383"/>
                  </a:lnTo>
                  <a:lnTo>
                    <a:pt x="1699" y="1386"/>
                  </a:lnTo>
                  <a:lnTo>
                    <a:pt x="1704" y="1387"/>
                  </a:lnTo>
                  <a:lnTo>
                    <a:pt x="1709" y="1390"/>
                  </a:lnTo>
                  <a:lnTo>
                    <a:pt x="1714" y="1391"/>
                  </a:lnTo>
                  <a:lnTo>
                    <a:pt x="1719" y="1393"/>
                  </a:lnTo>
                  <a:lnTo>
                    <a:pt x="1724" y="1395"/>
                  </a:lnTo>
                  <a:lnTo>
                    <a:pt x="1729" y="1396"/>
                  </a:lnTo>
                  <a:lnTo>
                    <a:pt x="1734" y="1398"/>
                  </a:lnTo>
                  <a:lnTo>
                    <a:pt x="1739" y="1399"/>
                  </a:lnTo>
                  <a:lnTo>
                    <a:pt x="1744" y="1401"/>
                  </a:lnTo>
                  <a:lnTo>
                    <a:pt x="1749" y="1402"/>
                  </a:lnTo>
                  <a:lnTo>
                    <a:pt x="1754" y="1403"/>
                  </a:lnTo>
                  <a:lnTo>
                    <a:pt x="1759" y="1405"/>
                  </a:lnTo>
                  <a:lnTo>
                    <a:pt x="1764" y="1406"/>
                  </a:lnTo>
                  <a:lnTo>
                    <a:pt x="1769" y="1407"/>
                  </a:lnTo>
                  <a:lnTo>
                    <a:pt x="1774" y="1409"/>
                  </a:lnTo>
                  <a:lnTo>
                    <a:pt x="1779" y="1409"/>
                  </a:lnTo>
                  <a:lnTo>
                    <a:pt x="1784" y="1411"/>
                  </a:lnTo>
                  <a:lnTo>
                    <a:pt x="1789" y="1412"/>
                  </a:lnTo>
                  <a:lnTo>
                    <a:pt x="1794" y="1413"/>
                  </a:lnTo>
                  <a:lnTo>
                    <a:pt x="1799" y="1414"/>
                  </a:lnTo>
                  <a:lnTo>
                    <a:pt x="1804" y="1415"/>
                  </a:lnTo>
                  <a:lnTo>
                    <a:pt x="1809" y="1415"/>
                  </a:lnTo>
                  <a:lnTo>
                    <a:pt x="1814" y="1416"/>
                  </a:lnTo>
                  <a:lnTo>
                    <a:pt x="1818" y="1418"/>
                  </a:lnTo>
                  <a:lnTo>
                    <a:pt x="1824" y="1419"/>
                  </a:lnTo>
                  <a:lnTo>
                    <a:pt x="1829" y="1419"/>
                  </a:lnTo>
                  <a:lnTo>
                    <a:pt x="1834" y="1420"/>
                  </a:lnTo>
                  <a:lnTo>
                    <a:pt x="1839" y="1422"/>
                  </a:lnTo>
                  <a:lnTo>
                    <a:pt x="1843" y="1422"/>
                  </a:lnTo>
                  <a:lnTo>
                    <a:pt x="1849" y="1423"/>
                  </a:lnTo>
                  <a:lnTo>
                    <a:pt x="1854" y="1424"/>
                  </a:lnTo>
                  <a:lnTo>
                    <a:pt x="1859" y="1425"/>
                  </a:lnTo>
                  <a:lnTo>
                    <a:pt x="1864" y="1425"/>
                  </a:lnTo>
                  <a:lnTo>
                    <a:pt x="1868" y="1425"/>
                  </a:lnTo>
                  <a:lnTo>
                    <a:pt x="1873" y="1426"/>
                  </a:lnTo>
                  <a:lnTo>
                    <a:pt x="1879" y="1427"/>
                  </a:lnTo>
                  <a:lnTo>
                    <a:pt x="1884" y="1428"/>
                  </a:lnTo>
                  <a:lnTo>
                    <a:pt x="1888" y="1428"/>
                  </a:lnTo>
                  <a:lnTo>
                    <a:pt x="1893" y="1428"/>
                  </a:lnTo>
                  <a:lnTo>
                    <a:pt x="1898" y="1429"/>
                  </a:lnTo>
                  <a:lnTo>
                    <a:pt x="1904" y="1429"/>
                  </a:lnTo>
                  <a:lnTo>
                    <a:pt x="1909" y="1430"/>
                  </a:lnTo>
                  <a:lnTo>
                    <a:pt x="1913" y="1431"/>
                  </a:lnTo>
                  <a:lnTo>
                    <a:pt x="1918" y="1431"/>
                  </a:lnTo>
                  <a:lnTo>
                    <a:pt x="1923" y="1432"/>
                  </a:lnTo>
                  <a:lnTo>
                    <a:pt x="1929" y="1432"/>
                  </a:lnTo>
                  <a:lnTo>
                    <a:pt x="1934" y="1432"/>
                  </a:lnTo>
                  <a:lnTo>
                    <a:pt x="1938" y="1432"/>
                  </a:lnTo>
                  <a:lnTo>
                    <a:pt x="1943" y="1433"/>
                  </a:lnTo>
                  <a:lnTo>
                    <a:pt x="1948" y="1433"/>
                  </a:lnTo>
                  <a:lnTo>
                    <a:pt x="1953" y="1434"/>
                  </a:lnTo>
                  <a:lnTo>
                    <a:pt x="1958" y="1434"/>
                  </a:lnTo>
                  <a:lnTo>
                    <a:pt x="1963" y="1435"/>
                  </a:lnTo>
                  <a:lnTo>
                    <a:pt x="1968" y="1435"/>
                  </a:lnTo>
                  <a:lnTo>
                    <a:pt x="1973" y="1435"/>
                  </a:lnTo>
                  <a:lnTo>
                    <a:pt x="1978" y="1435"/>
                  </a:lnTo>
                  <a:lnTo>
                    <a:pt x="1983" y="1435"/>
                  </a:lnTo>
                  <a:lnTo>
                    <a:pt x="1988" y="1436"/>
                  </a:lnTo>
                  <a:lnTo>
                    <a:pt x="1993" y="1436"/>
                  </a:lnTo>
                  <a:lnTo>
                    <a:pt x="1998" y="1436"/>
                  </a:lnTo>
                  <a:lnTo>
                    <a:pt x="2003" y="1437"/>
                  </a:lnTo>
                  <a:lnTo>
                    <a:pt x="2008" y="1437"/>
                  </a:lnTo>
                  <a:lnTo>
                    <a:pt x="2013" y="1438"/>
                  </a:lnTo>
                  <a:lnTo>
                    <a:pt x="2018" y="1438"/>
                  </a:lnTo>
                  <a:lnTo>
                    <a:pt x="2023" y="1438"/>
                  </a:lnTo>
                  <a:lnTo>
                    <a:pt x="2028" y="1438"/>
                  </a:lnTo>
                  <a:lnTo>
                    <a:pt x="2033" y="1438"/>
                  </a:lnTo>
                  <a:lnTo>
                    <a:pt x="2038" y="1438"/>
                  </a:lnTo>
                  <a:lnTo>
                    <a:pt x="2043" y="1438"/>
                  </a:lnTo>
                  <a:lnTo>
                    <a:pt x="2048" y="1439"/>
                  </a:lnTo>
                  <a:lnTo>
                    <a:pt x="2053" y="1439"/>
                  </a:lnTo>
                  <a:lnTo>
                    <a:pt x="2058" y="1439"/>
                  </a:lnTo>
                  <a:lnTo>
                    <a:pt x="2063" y="1440"/>
                  </a:lnTo>
                  <a:lnTo>
                    <a:pt x="2068" y="1440"/>
                  </a:lnTo>
                  <a:lnTo>
                    <a:pt x="2073" y="1440"/>
                  </a:lnTo>
                  <a:lnTo>
                    <a:pt x="2078" y="1440"/>
                  </a:lnTo>
                  <a:lnTo>
                    <a:pt x="2083" y="1441"/>
                  </a:lnTo>
                  <a:lnTo>
                    <a:pt x="2088" y="1441"/>
                  </a:lnTo>
                  <a:lnTo>
                    <a:pt x="2093" y="1441"/>
                  </a:lnTo>
                  <a:lnTo>
                    <a:pt x="2097" y="1441"/>
                  </a:lnTo>
                  <a:lnTo>
                    <a:pt x="2103" y="1441"/>
                  </a:lnTo>
                  <a:lnTo>
                    <a:pt x="2108" y="1441"/>
                  </a:lnTo>
                  <a:lnTo>
                    <a:pt x="2113" y="1441"/>
                  </a:lnTo>
                  <a:lnTo>
                    <a:pt x="2118" y="1441"/>
                  </a:lnTo>
                  <a:lnTo>
                    <a:pt x="2122" y="1441"/>
                  </a:lnTo>
                  <a:lnTo>
                    <a:pt x="2128" y="1441"/>
                  </a:lnTo>
                  <a:lnTo>
                    <a:pt x="2133" y="1441"/>
                  </a:lnTo>
                  <a:lnTo>
                    <a:pt x="2138" y="1442"/>
                  </a:lnTo>
                  <a:lnTo>
                    <a:pt x="2143" y="1442"/>
                  </a:lnTo>
                  <a:lnTo>
                    <a:pt x="2147" y="1442"/>
                  </a:lnTo>
                  <a:lnTo>
                    <a:pt x="2153" y="1442"/>
                  </a:lnTo>
                  <a:lnTo>
                    <a:pt x="2158" y="1443"/>
                  </a:lnTo>
                  <a:lnTo>
                    <a:pt x="2163" y="1443"/>
                  </a:lnTo>
                  <a:lnTo>
                    <a:pt x="2167" y="1443"/>
                  </a:lnTo>
                  <a:lnTo>
                    <a:pt x="2172" y="1443"/>
                  </a:lnTo>
                  <a:lnTo>
                    <a:pt x="2177" y="1443"/>
                  </a:lnTo>
                  <a:lnTo>
                    <a:pt x="2183" y="1443"/>
                  </a:lnTo>
                  <a:lnTo>
                    <a:pt x="2188" y="1444"/>
                  </a:lnTo>
                  <a:lnTo>
                    <a:pt x="2192" y="1444"/>
                  </a:lnTo>
                  <a:lnTo>
                    <a:pt x="2197" y="1444"/>
                  </a:lnTo>
                  <a:lnTo>
                    <a:pt x="2202" y="1444"/>
                  </a:lnTo>
                  <a:lnTo>
                    <a:pt x="2208" y="1444"/>
                  </a:lnTo>
                  <a:lnTo>
                    <a:pt x="2213" y="1444"/>
                  </a:lnTo>
                  <a:lnTo>
                    <a:pt x="2217" y="1445"/>
                  </a:lnTo>
                  <a:lnTo>
                    <a:pt x="2222" y="1445"/>
                  </a:lnTo>
                  <a:lnTo>
                    <a:pt x="2227" y="1445"/>
                  </a:lnTo>
                  <a:lnTo>
                    <a:pt x="2233" y="1445"/>
                  </a:lnTo>
                  <a:lnTo>
                    <a:pt x="2237" y="1445"/>
                  </a:lnTo>
                  <a:lnTo>
                    <a:pt x="2242" y="1445"/>
                  </a:lnTo>
                  <a:lnTo>
                    <a:pt x="2247" y="1445"/>
                  </a:lnTo>
                  <a:lnTo>
                    <a:pt x="2252" y="1445"/>
                  </a:lnTo>
                  <a:lnTo>
                    <a:pt x="2257" y="1445"/>
                  </a:lnTo>
                  <a:lnTo>
                    <a:pt x="2262" y="1445"/>
                  </a:lnTo>
                  <a:lnTo>
                    <a:pt x="2267" y="1445"/>
                  </a:lnTo>
                  <a:lnTo>
                    <a:pt x="2272" y="1445"/>
                  </a:lnTo>
                  <a:lnTo>
                    <a:pt x="2277" y="1445"/>
                  </a:lnTo>
                  <a:lnTo>
                    <a:pt x="2282" y="1446"/>
                  </a:lnTo>
                  <a:lnTo>
                    <a:pt x="2287" y="1446"/>
                  </a:lnTo>
                  <a:lnTo>
                    <a:pt x="2292" y="1446"/>
                  </a:lnTo>
                  <a:lnTo>
                    <a:pt x="2297" y="1446"/>
                  </a:lnTo>
                  <a:lnTo>
                    <a:pt x="2302" y="1446"/>
                  </a:lnTo>
                  <a:lnTo>
                    <a:pt x="2307" y="1446"/>
                  </a:lnTo>
                  <a:lnTo>
                    <a:pt x="2312" y="1446"/>
                  </a:lnTo>
                  <a:lnTo>
                    <a:pt x="2317" y="1446"/>
                  </a:lnTo>
                  <a:lnTo>
                    <a:pt x="2322" y="1446"/>
                  </a:lnTo>
                  <a:lnTo>
                    <a:pt x="2327" y="1447"/>
                  </a:lnTo>
                  <a:lnTo>
                    <a:pt x="2332" y="1447"/>
                  </a:lnTo>
                  <a:lnTo>
                    <a:pt x="2337" y="1447"/>
                  </a:lnTo>
                  <a:lnTo>
                    <a:pt x="2342" y="1447"/>
                  </a:lnTo>
                  <a:lnTo>
                    <a:pt x="2347" y="1447"/>
                  </a:lnTo>
                  <a:lnTo>
                    <a:pt x="2352" y="1447"/>
                  </a:lnTo>
                  <a:lnTo>
                    <a:pt x="2357" y="1447"/>
                  </a:lnTo>
                  <a:lnTo>
                    <a:pt x="2362" y="1447"/>
                  </a:lnTo>
                  <a:lnTo>
                    <a:pt x="2367" y="1447"/>
                  </a:lnTo>
                  <a:lnTo>
                    <a:pt x="2372" y="1447"/>
                  </a:lnTo>
                  <a:lnTo>
                    <a:pt x="2377" y="1447"/>
                  </a:lnTo>
                  <a:lnTo>
                    <a:pt x="2382" y="1447"/>
                  </a:lnTo>
                  <a:lnTo>
                    <a:pt x="2387" y="1448"/>
                  </a:lnTo>
                  <a:lnTo>
                    <a:pt x="2392" y="1448"/>
                  </a:lnTo>
                  <a:lnTo>
                    <a:pt x="2397" y="1448"/>
                  </a:lnTo>
                  <a:lnTo>
                    <a:pt x="2401" y="1448"/>
                  </a:lnTo>
                  <a:lnTo>
                    <a:pt x="2407" y="1448"/>
                  </a:lnTo>
                  <a:lnTo>
                    <a:pt x="2412" y="1448"/>
                  </a:lnTo>
                  <a:lnTo>
                    <a:pt x="2417" y="1448"/>
                  </a:lnTo>
                  <a:lnTo>
                    <a:pt x="2422" y="1448"/>
                  </a:lnTo>
                  <a:lnTo>
                    <a:pt x="2426" y="1448"/>
                  </a:lnTo>
                  <a:lnTo>
                    <a:pt x="2432" y="1448"/>
                  </a:lnTo>
                  <a:lnTo>
                    <a:pt x="2437" y="1448"/>
                  </a:lnTo>
                  <a:lnTo>
                    <a:pt x="2442" y="1448"/>
                  </a:lnTo>
                  <a:lnTo>
                    <a:pt x="2446" y="1448"/>
                  </a:lnTo>
                  <a:lnTo>
                    <a:pt x="2451" y="1448"/>
                  </a:lnTo>
                  <a:lnTo>
                    <a:pt x="2457" y="1448"/>
                  </a:lnTo>
                  <a:lnTo>
                    <a:pt x="2462" y="1448"/>
                  </a:lnTo>
                  <a:lnTo>
                    <a:pt x="2467" y="1448"/>
                  </a:lnTo>
                  <a:lnTo>
                    <a:pt x="2471" y="1448"/>
                  </a:lnTo>
                  <a:lnTo>
                    <a:pt x="2476" y="1448"/>
                  </a:lnTo>
                  <a:lnTo>
                    <a:pt x="2481" y="1448"/>
                  </a:lnTo>
                  <a:lnTo>
                    <a:pt x="2487" y="1448"/>
                  </a:lnTo>
                  <a:lnTo>
                    <a:pt x="2492" y="1448"/>
                  </a:lnTo>
                  <a:lnTo>
                    <a:pt x="2496" y="1448"/>
                  </a:lnTo>
                  <a:lnTo>
                    <a:pt x="2501" y="1448"/>
                  </a:lnTo>
                  <a:lnTo>
                    <a:pt x="2506" y="1449"/>
                  </a:lnTo>
                  <a:lnTo>
                    <a:pt x="2512" y="1449"/>
                  </a:lnTo>
                  <a:lnTo>
                    <a:pt x="2516" y="1449"/>
                  </a:lnTo>
                  <a:lnTo>
                    <a:pt x="2521" y="1449"/>
                  </a:lnTo>
                  <a:lnTo>
                    <a:pt x="2526" y="1449"/>
                  </a:lnTo>
                  <a:lnTo>
                    <a:pt x="2531" y="1449"/>
                  </a:lnTo>
                  <a:lnTo>
                    <a:pt x="2537" y="1449"/>
                  </a:lnTo>
                  <a:lnTo>
                    <a:pt x="2541" y="1449"/>
                  </a:lnTo>
                  <a:lnTo>
                    <a:pt x="2546" y="1449"/>
                  </a:lnTo>
                </a:path>
              </a:pathLst>
            </a:custGeom>
            <a:noFill/>
            <a:ln w="1588">
              <a:solidFill>
                <a:srgbClr val="000000"/>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3" name="Freeform 112">
              <a:extLst>
                <a:ext uri="{FF2B5EF4-FFF2-40B4-BE49-F238E27FC236}">
                  <a16:creationId xmlns:a16="http://schemas.microsoft.com/office/drawing/2014/main" id="{00000000-0008-0000-0500-000071000000}"/>
                </a:ext>
              </a:extLst>
            </xdr:cNvPr>
            <xdr:cNvSpPr>
              <a:spLocks/>
            </xdr:cNvSpPr>
          </xdr:nvSpPr>
          <xdr:spPr bwMode="auto">
            <a:xfrm>
              <a:off x="4849712" y="4004599"/>
              <a:ext cx="2727325" cy="11113"/>
            </a:xfrm>
            <a:custGeom>
              <a:avLst/>
              <a:gdLst>
                <a:gd name="T0" fmla="*/ 2147483647 w 1718"/>
                <a:gd name="T1" fmla="*/ 0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1"/>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5"/>
                  </a:lnTo>
                  <a:lnTo>
                    <a:pt x="1097" y="5"/>
                  </a:lnTo>
                  <a:lnTo>
                    <a:pt x="1102" y="5"/>
                  </a:lnTo>
                  <a:lnTo>
                    <a:pt x="1107" y="5"/>
                  </a:lnTo>
                  <a:lnTo>
                    <a:pt x="1112" y="5"/>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7"/>
                  </a:lnTo>
                  <a:lnTo>
                    <a:pt x="1490" y="7"/>
                  </a:lnTo>
                  <a:lnTo>
                    <a:pt x="1495" y="7"/>
                  </a:lnTo>
                  <a:lnTo>
                    <a:pt x="1500" y="7"/>
                  </a:lnTo>
                  <a:lnTo>
                    <a:pt x="1505" y="7"/>
                  </a:lnTo>
                  <a:lnTo>
                    <a:pt x="1510" y="7"/>
                  </a:lnTo>
                  <a:lnTo>
                    <a:pt x="1515" y="7"/>
                  </a:lnTo>
                  <a:lnTo>
                    <a:pt x="1520" y="7"/>
                  </a:lnTo>
                  <a:lnTo>
                    <a:pt x="1525" y="7"/>
                  </a:lnTo>
                  <a:lnTo>
                    <a:pt x="1530" y="7"/>
                  </a:lnTo>
                  <a:lnTo>
                    <a:pt x="1535" y="6"/>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6"/>
                  </a:lnTo>
                  <a:lnTo>
                    <a:pt x="1615" y="6"/>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4" name="Freeform 113">
              <a:extLst>
                <a:ext uri="{FF2B5EF4-FFF2-40B4-BE49-F238E27FC236}">
                  <a16:creationId xmlns:a16="http://schemas.microsoft.com/office/drawing/2014/main" id="{00000000-0008-0000-0500-000072000000}"/>
                </a:ext>
              </a:extLst>
            </xdr:cNvPr>
            <xdr:cNvSpPr>
              <a:spLocks/>
            </xdr:cNvSpPr>
          </xdr:nvSpPr>
          <xdr:spPr bwMode="auto">
            <a:xfrm>
              <a:off x="807937" y="1640811"/>
              <a:ext cx="4041775" cy="2378075"/>
            </a:xfrm>
            <a:custGeom>
              <a:avLst/>
              <a:gdLst>
                <a:gd name="T0" fmla="*/ 2147483647 w 2546"/>
                <a:gd name="T1" fmla="*/ 2147483647 h 1498"/>
                <a:gd name="T2" fmla="*/ 2147483647 w 2546"/>
                <a:gd name="T3" fmla="*/ 2147483647 h 1498"/>
                <a:gd name="T4" fmla="*/ 2147483647 w 2546"/>
                <a:gd name="T5" fmla="*/ 2147483647 h 1498"/>
                <a:gd name="T6" fmla="*/ 2147483647 w 2546"/>
                <a:gd name="T7" fmla="*/ 2147483647 h 1498"/>
                <a:gd name="T8" fmla="*/ 2147483647 w 2546"/>
                <a:gd name="T9" fmla="*/ 2147483647 h 1498"/>
                <a:gd name="T10" fmla="*/ 2147483647 w 2546"/>
                <a:gd name="T11" fmla="*/ 2147483647 h 1498"/>
                <a:gd name="T12" fmla="*/ 2147483647 w 2546"/>
                <a:gd name="T13" fmla="*/ 2147483647 h 1498"/>
                <a:gd name="T14" fmla="*/ 2147483647 w 2546"/>
                <a:gd name="T15" fmla="*/ 2147483647 h 1498"/>
                <a:gd name="T16" fmla="*/ 2147483647 w 2546"/>
                <a:gd name="T17" fmla="*/ 2147483647 h 1498"/>
                <a:gd name="T18" fmla="*/ 2147483647 w 2546"/>
                <a:gd name="T19" fmla="*/ 2147483647 h 1498"/>
                <a:gd name="T20" fmla="*/ 2147483647 w 2546"/>
                <a:gd name="T21" fmla="*/ 2147483647 h 1498"/>
                <a:gd name="T22" fmla="*/ 2147483647 w 2546"/>
                <a:gd name="T23" fmla="*/ 2147483647 h 1498"/>
                <a:gd name="T24" fmla="*/ 2147483647 w 2546"/>
                <a:gd name="T25" fmla="*/ 2147483647 h 1498"/>
                <a:gd name="T26" fmla="*/ 2147483647 w 2546"/>
                <a:gd name="T27" fmla="*/ 2147483647 h 1498"/>
                <a:gd name="T28" fmla="*/ 2147483647 w 2546"/>
                <a:gd name="T29" fmla="*/ 2147483647 h 1498"/>
                <a:gd name="T30" fmla="*/ 2147483647 w 2546"/>
                <a:gd name="T31" fmla="*/ 2147483647 h 1498"/>
                <a:gd name="T32" fmla="*/ 2147483647 w 2546"/>
                <a:gd name="T33" fmla="*/ 2147483647 h 1498"/>
                <a:gd name="T34" fmla="*/ 2147483647 w 2546"/>
                <a:gd name="T35" fmla="*/ 2147483647 h 1498"/>
                <a:gd name="T36" fmla="*/ 2147483647 w 2546"/>
                <a:gd name="T37" fmla="*/ 2147483647 h 1498"/>
                <a:gd name="T38" fmla="*/ 2147483647 w 2546"/>
                <a:gd name="T39" fmla="*/ 2147483647 h 1498"/>
                <a:gd name="T40" fmla="*/ 2147483647 w 2546"/>
                <a:gd name="T41" fmla="*/ 2147483647 h 1498"/>
                <a:gd name="T42" fmla="*/ 2147483647 w 2546"/>
                <a:gd name="T43" fmla="*/ 2147483647 h 1498"/>
                <a:gd name="T44" fmla="*/ 2147483647 w 2546"/>
                <a:gd name="T45" fmla="*/ 2147483647 h 1498"/>
                <a:gd name="T46" fmla="*/ 2147483647 w 2546"/>
                <a:gd name="T47" fmla="*/ 2147483647 h 1498"/>
                <a:gd name="T48" fmla="*/ 2147483647 w 2546"/>
                <a:gd name="T49" fmla="*/ 2147483647 h 1498"/>
                <a:gd name="T50" fmla="*/ 2147483647 w 2546"/>
                <a:gd name="T51" fmla="*/ 2147483647 h 1498"/>
                <a:gd name="T52" fmla="*/ 2147483647 w 2546"/>
                <a:gd name="T53" fmla="*/ 2147483647 h 1498"/>
                <a:gd name="T54" fmla="*/ 2147483647 w 2546"/>
                <a:gd name="T55" fmla="*/ 2147483647 h 1498"/>
                <a:gd name="T56" fmla="*/ 2147483647 w 2546"/>
                <a:gd name="T57" fmla="*/ 2147483647 h 1498"/>
                <a:gd name="T58" fmla="*/ 2147483647 w 2546"/>
                <a:gd name="T59" fmla="*/ 2147483647 h 1498"/>
                <a:gd name="T60" fmla="*/ 2147483647 w 2546"/>
                <a:gd name="T61" fmla="*/ 2147483647 h 1498"/>
                <a:gd name="T62" fmla="*/ 2147483647 w 2546"/>
                <a:gd name="T63" fmla="*/ 2147483647 h 1498"/>
                <a:gd name="T64" fmla="*/ 2147483647 w 2546"/>
                <a:gd name="T65" fmla="*/ 2147483647 h 1498"/>
                <a:gd name="T66" fmla="*/ 2147483647 w 2546"/>
                <a:gd name="T67" fmla="*/ 2147483647 h 1498"/>
                <a:gd name="T68" fmla="*/ 2147483647 w 2546"/>
                <a:gd name="T69" fmla="*/ 2147483647 h 1498"/>
                <a:gd name="T70" fmla="*/ 2147483647 w 2546"/>
                <a:gd name="T71" fmla="*/ 2147483647 h 1498"/>
                <a:gd name="T72" fmla="*/ 2147483647 w 2546"/>
                <a:gd name="T73" fmla="*/ 2147483647 h 1498"/>
                <a:gd name="T74" fmla="*/ 2147483647 w 2546"/>
                <a:gd name="T75" fmla="*/ 2147483647 h 1498"/>
                <a:gd name="T76" fmla="*/ 2147483647 w 2546"/>
                <a:gd name="T77" fmla="*/ 2147483647 h 1498"/>
                <a:gd name="T78" fmla="*/ 2147483647 w 2546"/>
                <a:gd name="T79" fmla="*/ 2147483647 h 1498"/>
                <a:gd name="T80" fmla="*/ 2147483647 w 2546"/>
                <a:gd name="T81" fmla="*/ 2147483647 h 1498"/>
                <a:gd name="T82" fmla="*/ 2147483647 w 2546"/>
                <a:gd name="T83" fmla="*/ 2147483647 h 1498"/>
                <a:gd name="T84" fmla="*/ 2147483647 w 2546"/>
                <a:gd name="T85" fmla="*/ 2147483647 h 1498"/>
                <a:gd name="T86" fmla="*/ 2147483647 w 2546"/>
                <a:gd name="T87" fmla="*/ 2147483647 h 1498"/>
                <a:gd name="T88" fmla="*/ 2147483647 w 2546"/>
                <a:gd name="T89" fmla="*/ 2147483647 h 1498"/>
                <a:gd name="T90" fmla="*/ 2147483647 w 2546"/>
                <a:gd name="T91" fmla="*/ 2147483647 h 1498"/>
                <a:gd name="T92" fmla="*/ 2147483647 w 2546"/>
                <a:gd name="T93" fmla="*/ 2147483647 h 1498"/>
                <a:gd name="T94" fmla="*/ 2147483647 w 2546"/>
                <a:gd name="T95" fmla="*/ 2147483647 h 1498"/>
                <a:gd name="T96" fmla="*/ 2147483647 w 2546"/>
                <a:gd name="T97" fmla="*/ 2147483647 h 1498"/>
                <a:gd name="T98" fmla="*/ 2147483647 w 2546"/>
                <a:gd name="T99" fmla="*/ 2147483647 h 1498"/>
                <a:gd name="T100" fmla="*/ 2147483647 w 2546"/>
                <a:gd name="T101" fmla="*/ 2147483647 h 1498"/>
                <a:gd name="T102" fmla="*/ 2147483647 w 2546"/>
                <a:gd name="T103" fmla="*/ 2147483647 h 1498"/>
                <a:gd name="T104" fmla="*/ 2147483647 w 2546"/>
                <a:gd name="T105" fmla="*/ 2147483647 h 1498"/>
                <a:gd name="T106" fmla="*/ 2147483647 w 2546"/>
                <a:gd name="T107" fmla="*/ 2147483647 h 1498"/>
                <a:gd name="T108" fmla="*/ 2147483647 w 2546"/>
                <a:gd name="T109" fmla="*/ 2147483647 h 1498"/>
                <a:gd name="T110" fmla="*/ 2147483647 w 2546"/>
                <a:gd name="T111" fmla="*/ 2147483647 h 149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98">
                  <a:moveTo>
                    <a:pt x="0" y="1498"/>
                  </a:moveTo>
                  <a:lnTo>
                    <a:pt x="5" y="1498"/>
                  </a:lnTo>
                  <a:lnTo>
                    <a:pt x="10" y="1498"/>
                  </a:lnTo>
                  <a:lnTo>
                    <a:pt x="15" y="1498"/>
                  </a:lnTo>
                  <a:lnTo>
                    <a:pt x="20" y="1498"/>
                  </a:lnTo>
                  <a:lnTo>
                    <a:pt x="24" y="1498"/>
                  </a:lnTo>
                  <a:lnTo>
                    <a:pt x="30" y="1498"/>
                  </a:lnTo>
                  <a:lnTo>
                    <a:pt x="35" y="1498"/>
                  </a:lnTo>
                  <a:lnTo>
                    <a:pt x="40" y="1498"/>
                  </a:lnTo>
                  <a:lnTo>
                    <a:pt x="45" y="1498"/>
                  </a:lnTo>
                  <a:lnTo>
                    <a:pt x="49" y="1498"/>
                  </a:lnTo>
                  <a:lnTo>
                    <a:pt x="55" y="1498"/>
                  </a:lnTo>
                  <a:lnTo>
                    <a:pt x="60" y="1498"/>
                  </a:lnTo>
                  <a:lnTo>
                    <a:pt x="65" y="1498"/>
                  </a:lnTo>
                  <a:lnTo>
                    <a:pt x="70" y="1498"/>
                  </a:lnTo>
                  <a:lnTo>
                    <a:pt x="74" y="1498"/>
                  </a:lnTo>
                  <a:lnTo>
                    <a:pt x="79" y="1498"/>
                  </a:lnTo>
                  <a:lnTo>
                    <a:pt x="85" y="1498"/>
                  </a:lnTo>
                  <a:lnTo>
                    <a:pt x="90" y="1498"/>
                  </a:lnTo>
                  <a:lnTo>
                    <a:pt x="94" y="1498"/>
                  </a:lnTo>
                  <a:lnTo>
                    <a:pt x="99" y="1498"/>
                  </a:lnTo>
                  <a:lnTo>
                    <a:pt x="104" y="1498"/>
                  </a:lnTo>
                  <a:lnTo>
                    <a:pt x="110" y="1498"/>
                  </a:lnTo>
                  <a:lnTo>
                    <a:pt x="115" y="1498"/>
                  </a:lnTo>
                  <a:lnTo>
                    <a:pt x="119" y="1498"/>
                  </a:lnTo>
                  <a:lnTo>
                    <a:pt x="124" y="1497"/>
                  </a:lnTo>
                  <a:lnTo>
                    <a:pt x="129" y="1497"/>
                  </a:lnTo>
                  <a:lnTo>
                    <a:pt x="135" y="1497"/>
                  </a:lnTo>
                  <a:lnTo>
                    <a:pt x="140" y="1497"/>
                  </a:lnTo>
                  <a:lnTo>
                    <a:pt x="144" y="1498"/>
                  </a:lnTo>
                  <a:lnTo>
                    <a:pt x="149" y="1498"/>
                  </a:lnTo>
                  <a:lnTo>
                    <a:pt x="154" y="1498"/>
                  </a:lnTo>
                  <a:lnTo>
                    <a:pt x="159" y="1498"/>
                  </a:lnTo>
                  <a:lnTo>
                    <a:pt x="164" y="1498"/>
                  </a:lnTo>
                  <a:lnTo>
                    <a:pt x="169" y="1498"/>
                  </a:lnTo>
                  <a:lnTo>
                    <a:pt x="174" y="1498"/>
                  </a:lnTo>
                  <a:lnTo>
                    <a:pt x="179" y="1498"/>
                  </a:lnTo>
                  <a:lnTo>
                    <a:pt x="184" y="1498"/>
                  </a:lnTo>
                  <a:lnTo>
                    <a:pt x="189" y="1498"/>
                  </a:lnTo>
                  <a:lnTo>
                    <a:pt x="194" y="1498"/>
                  </a:lnTo>
                  <a:lnTo>
                    <a:pt x="199" y="1498"/>
                  </a:lnTo>
                  <a:lnTo>
                    <a:pt x="204" y="1498"/>
                  </a:lnTo>
                  <a:lnTo>
                    <a:pt x="209" y="1498"/>
                  </a:lnTo>
                  <a:lnTo>
                    <a:pt x="214" y="1498"/>
                  </a:lnTo>
                  <a:lnTo>
                    <a:pt x="219" y="1498"/>
                  </a:lnTo>
                  <a:lnTo>
                    <a:pt x="224" y="1498"/>
                  </a:lnTo>
                  <a:lnTo>
                    <a:pt x="229" y="1498"/>
                  </a:lnTo>
                  <a:lnTo>
                    <a:pt x="234" y="1498"/>
                  </a:lnTo>
                  <a:lnTo>
                    <a:pt x="239" y="1498"/>
                  </a:lnTo>
                  <a:lnTo>
                    <a:pt x="244" y="1498"/>
                  </a:lnTo>
                  <a:lnTo>
                    <a:pt x="249" y="1498"/>
                  </a:lnTo>
                  <a:lnTo>
                    <a:pt x="254" y="1498"/>
                  </a:lnTo>
                  <a:lnTo>
                    <a:pt x="259" y="1498"/>
                  </a:lnTo>
                  <a:lnTo>
                    <a:pt x="264" y="1498"/>
                  </a:lnTo>
                  <a:lnTo>
                    <a:pt x="269" y="1498"/>
                  </a:lnTo>
                  <a:lnTo>
                    <a:pt x="274" y="1498"/>
                  </a:lnTo>
                  <a:lnTo>
                    <a:pt x="279" y="1498"/>
                  </a:lnTo>
                  <a:lnTo>
                    <a:pt x="284" y="1498"/>
                  </a:lnTo>
                  <a:lnTo>
                    <a:pt x="289" y="1498"/>
                  </a:lnTo>
                  <a:lnTo>
                    <a:pt x="294" y="1498"/>
                  </a:lnTo>
                  <a:lnTo>
                    <a:pt x="299" y="1498"/>
                  </a:lnTo>
                  <a:lnTo>
                    <a:pt x="303" y="1498"/>
                  </a:lnTo>
                  <a:lnTo>
                    <a:pt x="309" y="1498"/>
                  </a:lnTo>
                  <a:lnTo>
                    <a:pt x="314" y="1498"/>
                  </a:lnTo>
                  <a:lnTo>
                    <a:pt x="319" y="1498"/>
                  </a:lnTo>
                  <a:lnTo>
                    <a:pt x="324" y="1498"/>
                  </a:lnTo>
                  <a:lnTo>
                    <a:pt x="328" y="1498"/>
                  </a:lnTo>
                  <a:lnTo>
                    <a:pt x="334" y="1498"/>
                  </a:lnTo>
                  <a:lnTo>
                    <a:pt x="339" y="1498"/>
                  </a:lnTo>
                  <a:lnTo>
                    <a:pt x="344" y="1498"/>
                  </a:lnTo>
                  <a:lnTo>
                    <a:pt x="349" y="1498"/>
                  </a:lnTo>
                  <a:lnTo>
                    <a:pt x="353" y="1498"/>
                  </a:lnTo>
                  <a:lnTo>
                    <a:pt x="359" y="1498"/>
                  </a:lnTo>
                  <a:lnTo>
                    <a:pt x="364" y="1498"/>
                  </a:lnTo>
                  <a:lnTo>
                    <a:pt x="369" y="1498"/>
                  </a:lnTo>
                  <a:lnTo>
                    <a:pt x="373" y="1498"/>
                  </a:lnTo>
                  <a:lnTo>
                    <a:pt x="378" y="1498"/>
                  </a:lnTo>
                  <a:lnTo>
                    <a:pt x="383" y="1498"/>
                  </a:lnTo>
                  <a:lnTo>
                    <a:pt x="389" y="1498"/>
                  </a:lnTo>
                  <a:lnTo>
                    <a:pt x="394" y="1498"/>
                  </a:lnTo>
                  <a:lnTo>
                    <a:pt x="398" y="1498"/>
                  </a:lnTo>
                  <a:lnTo>
                    <a:pt x="403" y="1498"/>
                  </a:lnTo>
                  <a:lnTo>
                    <a:pt x="408" y="1498"/>
                  </a:lnTo>
                  <a:lnTo>
                    <a:pt x="414" y="1498"/>
                  </a:lnTo>
                  <a:lnTo>
                    <a:pt x="419" y="1498"/>
                  </a:lnTo>
                  <a:lnTo>
                    <a:pt x="423" y="1498"/>
                  </a:lnTo>
                  <a:lnTo>
                    <a:pt x="428" y="1498"/>
                  </a:lnTo>
                  <a:lnTo>
                    <a:pt x="433" y="1498"/>
                  </a:lnTo>
                  <a:lnTo>
                    <a:pt x="439" y="1498"/>
                  </a:lnTo>
                  <a:lnTo>
                    <a:pt x="443" y="1498"/>
                  </a:lnTo>
                  <a:lnTo>
                    <a:pt x="448" y="1498"/>
                  </a:lnTo>
                  <a:lnTo>
                    <a:pt x="453" y="1498"/>
                  </a:lnTo>
                  <a:lnTo>
                    <a:pt x="458" y="1498"/>
                  </a:lnTo>
                  <a:lnTo>
                    <a:pt x="463" y="1498"/>
                  </a:lnTo>
                  <a:lnTo>
                    <a:pt x="468" y="1498"/>
                  </a:lnTo>
                  <a:lnTo>
                    <a:pt x="473" y="1498"/>
                  </a:lnTo>
                  <a:lnTo>
                    <a:pt x="478" y="1498"/>
                  </a:lnTo>
                  <a:lnTo>
                    <a:pt x="483" y="1498"/>
                  </a:lnTo>
                  <a:lnTo>
                    <a:pt x="488" y="1498"/>
                  </a:lnTo>
                  <a:lnTo>
                    <a:pt x="493" y="1498"/>
                  </a:lnTo>
                  <a:lnTo>
                    <a:pt x="498" y="1498"/>
                  </a:lnTo>
                  <a:lnTo>
                    <a:pt x="503" y="1498"/>
                  </a:lnTo>
                  <a:lnTo>
                    <a:pt x="508" y="1498"/>
                  </a:lnTo>
                  <a:lnTo>
                    <a:pt x="513" y="1498"/>
                  </a:lnTo>
                  <a:lnTo>
                    <a:pt x="518" y="1498"/>
                  </a:lnTo>
                  <a:lnTo>
                    <a:pt x="523" y="1498"/>
                  </a:lnTo>
                  <a:lnTo>
                    <a:pt x="528" y="1498"/>
                  </a:lnTo>
                  <a:lnTo>
                    <a:pt x="533" y="1498"/>
                  </a:lnTo>
                  <a:lnTo>
                    <a:pt x="538" y="1498"/>
                  </a:lnTo>
                  <a:lnTo>
                    <a:pt x="543" y="1498"/>
                  </a:lnTo>
                  <a:lnTo>
                    <a:pt x="548" y="1498"/>
                  </a:lnTo>
                  <a:lnTo>
                    <a:pt x="553" y="1498"/>
                  </a:lnTo>
                  <a:lnTo>
                    <a:pt x="558" y="1497"/>
                  </a:lnTo>
                  <a:lnTo>
                    <a:pt x="563" y="1497"/>
                  </a:lnTo>
                  <a:lnTo>
                    <a:pt x="568" y="1497"/>
                  </a:lnTo>
                  <a:lnTo>
                    <a:pt x="573" y="1497"/>
                  </a:lnTo>
                  <a:lnTo>
                    <a:pt x="578" y="1497"/>
                  </a:lnTo>
                  <a:lnTo>
                    <a:pt x="583" y="1497"/>
                  </a:lnTo>
                  <a:lnTo>
                    <a:pt x="588" y="1497"/>
                  </a:lnTo>
                  <a:lnTo>
                    <a:pt x="593" y="1497"/>
                  </a:lnTo>
                  <a:lnTo>
                    <a:pt x="598" y="1497"/>
                  </a:lnTo>
                  <a:lnTo>
                    <a:pt x="603" y="1497"/>
                  </a:lnTo>
                  <a:lnTo>
                    <a:pt x="607" y="1497"/>
                  </a:lnTo>
                  <a:lnTo>
                    <a:pt x="613" y="1497"/>
                  </a:lnTo>
                  <a:lnTo>
                    <a:pt x="618" y="1497"/>
                  </a:lnTo>
                  <a:lnTo>
                    <a:pt x="623" y="1497"/>
                  </a:lnTo>
                  <a:lnTo>
                    <a:pt x="628" y="1497"/>
                  </a:lnTo>
                  <a:lnTo>
                    <a:pt x="632" y="1497"/>
                  </a:lnTo>
                  <a:lnTo>
                    <a:pt x="638" y="1496"/>
                  </a:lnTo>
                  <a:lnTo>
                    <a:pt x="643" y="1496"/>
                  </a:lnTo>
                  <a:lnTo>
                    <a:pt x="648" y="1496"/>
                  </a:lnTo>
                  <a:lnTo>
                    <a:pt x="652" y="1496"/>
                  </a:lnTo>
                  <a:lnTo>
                    <a:pt x="657" y="1495"/>
                  </a:lnTo>
                  <a:lnTo>
                    <a:pt x="663" y="1495"/>
                  </a:lnTo>
                  <a:lnTo>
                    <a:pt x="668" y="1495"/>
                  </a:lnTo>
                  <a:lnTo>
                    <a:pt x="673" y="1495"/>
                  </a:lnTo>
                  <a:lnTo>
                    <a:pt x="677" y="1494"/>
                  </a:lnTo>
                  <a:lnTo>
                    <a:pt x="682" y="1494"/>
                  </a:lnTo>
                  <a:lnTo>
                    <a:pt x="687" y="1494"/>
                  </a:lnTo>
                  <a:lnTo>
                    <a:pt x="693" y="1493"/>
                  </a:lnTo>
                  <a:lnTo>
                    <a:pt x="698" y="1492"/>
                  </a:lnTo>
                  <a:lnTo>
                    <a:pt x="702" y="1491"/>
                  </a:lnTo>
                  <a:lnTo>
                    <a:pt x="707" y="1491"/>
                  </a:lnTo>
                  <a:lnTo>
                    <a:pt x="712" y="1489"/>
                  </a:lnTo>
                  <a:lnTo>
                    <a:pt x="718" y="1488"/>
                  </a:lnTo>
                  <a:lnTo>
                    <a:pt x="722" y="1487"/>
                  </a:lnTo>
                  <a:lnTo>
                    <a:pt x="727" y="1485"/>
                  </a:lnTo>
                  <a:lnTo>
                    <a:pt x="732" y="1484"/>
                  </a:lnTo>
                  <a:lnTo>
                    <a:pt x="737" y="1481"/>
                  </a:lnTo>
                  <a:lnTo>
                    <a:pt x="743" y="1479"/>
                  </a:lnTo>
                  <a:lnTo>
                    <a:pt x="747" y="1476"/>
                  </a:lnTo>
                  <a:lnTo>
                    <a:pt x="752" y="1474"/>
                  </a:lnTo>
                  <a:lnTo>
                    <a:pt x="757" y="1470"/>
                  </a:lnTo>
                  <a:lnTo>
                    <a:pt x="762" y="1467"/>
                  </a:lnTo>
                  <a:lnTo>
                    <a:pt x="767" y="1462"/>
                  </a:lnTo>
                  <a:lnTo>
                    <a:pt x="772" y="1459"/>
                  </a:lnTo>
                  <a:lnTo>
                    <a:pt x="777" y="1453"/>
                  </a:lnTo>
                  <a:lnTo>
                    <a:pt x="782" y="1448"/>
                  </a:lnTo>
                  <a:lnTo>
                    <a:pt x="787" y="1442"/>
                  </a:lnTo>
                  <a:lnTo>
                    <a:pt x="792" y="1435"/>
                  </a:lnTo>
                  <a:lnTo>
                    <a:pt x="797" y="1428"/>
                  </a:lnTo>
                  <a:lnTo>
                    <a:pt x="802" y="1420"/>
                  </a:lnTo>
                  <a:lnTo>
                    <a:pt x="807" y="1411"/>
                  </a:lnTo>
                  <a:lnTo>
                    <a:pt x="812" y="1402"/>
                  </a:lnTo>
                  <a:lnTo>
                    <a:pt x="817" y="1392"/>
                  </a:lnTo>
                  <a:lnTo>
                    <a:pt x="822" y="1381"/>
                  </a:lnTo>
                  <a:lnTo>
                    <a:pt x="827" y="1370"/>
                  </a:lnTo>
                  <a:lnTo>
                    <a:pt x="832" y="1358"/>
                  </a:lnTo>
                  <a:lnTo>
                    <a:pt x="837" y="1346"/>
                  </a:lnTo>
                  <a:lnTo>
                    <a:pt x="842" y="1332"/>
                  </a:lnTo>
                  <a:lnTo>
                    <a:pt x="847" y="1317"/>
                  </a:lnTo>
                  <a:lnTo>
                    <a:pt x="852" y="1303"/>
                  </a:lnTo>
                  <a:lnTo>
                    <a:pt x="857" y="1288"/>
                  </a:lnTo>
                  <a:lnTo>
                    <a:pt x="862" y="1272"/>
                  </a:lnTo>
                  <a:lnTo>
                    <a:pt x="867" y="1256"/>
                  </a:lnTo>
                  <a:lnTo>
                    <a:pt x="872" y="1239"/>
                  </a:lnTo>
                  <a:lnTo>
                    <a:pt x="877" y="1221"/>
                  </a:lnTo>
                  <a:lnTo>
                    <a:pt x="882" y="1203"/>
                  </a:lnTo>
                  <a:lnTo>
                    <a:pt x="887" y="1184"/>
                  </a:lnTo>
                  <a:lnTo>
                    <a:pt x="892" y="1164"/>
                  </a:lnTo>
                  <a:lnTo>
                    <a:pt x="897" y="1143"/>
                  </a:lnTo>
                  <a:lnTo>
                    <a:pt x="902" y="1121"/>
                  </a:lnTo>
                  <a:lnTo>
                    <a:pt x="907" y="1099"/>
                  </a:lnTo>
                  <a:lnTo>
                    <a:pt x="912" y="1076"/>
                  </a:lnTo>
                  <a:lnTo>
                    <a:pt x="917" y="1052"/>
                  </a:lnTo>
                  <a:lnTo>
                    <a:pt x="922" y="1028"/>
                  </a:lnTo>
                  <a:lnTo>
                    <a:pt x="927" y="1003"/>
                  </a:lnTo>
                  <a:lnTo>
                    <a:pt x="932" y="977"/>
                  </a:lnTo>
                  <a:lnTo>
                    <a:pt x="936" y="951"/>
                  </a:lnTo>
                  <a:lnTo>
                    <a:pt x="942" y="925"/>
                  </a:lnTo>
                  <a:lnTo>
                    <a:pt x="947" y="898"/>
                  </a:lnTo>
                  <a:lnTo>
                    <a:pt x="952" y="870"/>
                  </a:lnTo>
                  <a:lnTo>
                    <a:pt x="956" y="843"/>
                  </a:lnTo>
                  <a:lnTo>
                    <a:pt x="961" y="815"/>
                  </a:lnTo>
                  <a:lnTo>
                    <a:pt x="967" y="786"/>
                  </a:lnTo>
                  <a:lnTo>
                    <a:pt x="972" y="757"/>
                  </a:lnTo>
                  <a:lnTo>
                    <a:pt x="977" y="728"/>
                  </a:lnTo>
                  <a:lnTo>
                    <a:pt x="981" y="699"/>
                  </a:lnTo>
                  <a:lnTo>
                    <a:pt x="986" y="670"/>
                  </a:lnTo>
                  <a:lnTo>
                    <a:pt x="992" y="641"/>
                  </a:lnTo>
                  <a:lnTo>
                    <a:pt x="997" y="612"/>
                  </a:lnTo>
                  <a:lnTo>
                    <a:pt x="1002" y="583"/>
                  </a:lnTo>
                  <a:lnTo>
                    <a:pt x="1006" y="554"/>
                  </a:lnTo>
                  <a:lnTo>
                    <a:pt x="1011" y="525"/>
                  </a:lnTo>
                  <a:lnTo>
                    <a:pt x="1016" y="495"/>
                  </a:lnTo>
                  <a:lnTo>
                    <a:pt x="1022" y="462"/>
                  </a:lnTo>
                  <a:lnTo>
                    <a:pt x="1026" y="430"/>
                  </a:lnTo>
                  <a:lnTo>
                    <a:pt x="1031" y="398"/>
                  </a:lnTo>
                  <a:lnTo>
                    <a:pt x="1036" y="365"/>
                  </a:lnTo>
                  <a:lnTo>
                    <a:pt x="1041" y="336"/>
                  </a:lnTo>
                  <a:lnTo>
                    <a:pt x="1047" y="307"/>
                  </a:lnTo>
                  <a:lnTo>
                    <a:pt x="1051" y="278"/>
                  </a:lnTo>
                  <a:lnTo>
                    <a:pt x="1056" y="252"/>
                  </a:lnTo>
                  <a:lnTo>
                    <a:pt x="1061" y="226"/>
                  </a:lnTo>
                  <a:lnTo>
                    <a:pt x="1066" y="201"/>
                  </a:lnTo>
                  <a:lnTo>
                    <a:pt x="1072" y="178"/>
                  </a:lnTo>
                  <a:lnTo>
                    <a:pt x="1076" y="156"/>
                  </a:lnTo>
                  <a:lnTo>
                    <a:pt x="1081" y="136"/>
                  </a:lnTo>
                  <a:lnTo>
                    <a:pt x="1086" y="116"/>
                  </a:lnTo>
                  <a:lnTo>
                    <a:pt x="1091" y="98"/>
                  </a:lnTo>
                  <a:lnTo>
                    <a:pt x="1096" y="81"/>
                  </a:lnTo>
                  <a:lnTo>
                    <a:pt x="1101" y="67"/>
                  </a:lnTo>
                  <a:lnTo>
                    <a:pt x="1106" y="53"/>
                  </a:lnTo>
                  <a:lnTo>
                    <a:pt x="1111" y="42"/>
                  </a:lnTo>
                  <a:lnTo>
                    <a:pt x="1116" y="31"/>
                  </a:lnTo>
                  <a:lnTo>
                    <a:pt x="1121" y="22"/>
                  </a:lnTo>
                  <a:lnTo>
                    <a:pt x="1126" y="15"/>
                  </a:lnTo>
                  <a:lnTo>
                    <a:pt x="1131" y="9"/>
                  </a:lnTo>
                  <a:lnTo>
                    <a:pt x="1136" y="4"/>
                  </a:lnTo>
                  <a:lnTo>
                    <a:pt x="1141" y="2"/>
                  </a:lnTo>
                  <a:lnTo>
                    <a:pt x="1146" y="0"/>
                  </a:lnTo>
                  <a:lnTo>
                    <a:pt x="1151" y="1"/>
                  </a:lnTo>
                  <a:lnTo>
                    <a:pt x="1156" y="3"/>
                  </a:lnTo>
                  <a:lnTo>
                    <a:pt x="1161" y="6"/>
                  </a:lnTo>
                  <a:lnTo>
                    <a:pt x="1166" y="10"/>
                  </a:lnTo>
                  <a:lnTo>
                    <a:pt x="1171" y="16"/>
                  </a:lnTo>
                  <a:lnTo>
                    <a:pt x="1176" y="23"/>
                  </a:lnTo>
                  <a:lnTo>
                    <a:pt x="1181" y="32"/>
                  </a:lnTo>
                  <a:lnTo>
                    <a:pt x="1186" y="42"/>
                  </a:lnTo>
                  <a:lnTo>
                    <a:pt x="1191" y="53"/>
                  </a:lnTo>
                  <a:lnTo>
                    <a:pt x="1196" y="65"/>
                  </a:lnTo>
                  <a:lnTo>
                    <a:pt x="1201" y="78"/>
                  </a:lnTo>
                  <a:lnTo>
                    <a:pt x="1206" y="93"/>
                  </a:lnTo>
                  <a:lnTo>
                    <a:pt x="1211" y="108"/>
                  </a:lnTo>
                  <a:lnTo>
                    <a:pt x="1216" y="124"/>
                  </a:lnTo>
                  <a:lnTo>
                    <a:pt x="1221" y="141"/>
                  </a:lnTo>
                  <a:lnTo>
                    <a:pt x="1226" y="158"/>
                  </a:lnTo>
                  <a:lnTo>
                    <a:pt x="1231" y="178"/>
                  </a:lnTo>
                  <a:lnTo>
                    <a:pt x="1235" y="197"/>
                  </a:lnTo>
                  <a:lnTo>
                    <a:pt x="1240" y="216"/>
                  </a:lnTo>
                  <a:lnTo>
                    <a:pt x="1246" y="236"/>
                  </a:lnTo>
                  <a:lnTo>
                    <a:pt x="1251" y="255"/>
                  </a:lnTo>
                  <a:lnTo>
                    <a:pt x="1256" y="275"/>
                  </a:lnTo>
                  <a:lnTo>
                    <a:pt x="1260" y="295"/>
                  </a:lnTo>
                  <a:lnTo>
                    <a:pt x="1265" y="315"/>
                  </a:lnTo>
                  <a:lnTo>
                    <a:pt x="1271" y="335"/>
                  </a:lnTo>
                  <a:lnTo>
                    <a:pt x="1276" y="356"/>
                  </a:lnTo>
                  <a:lnTo>
                    <a:pt x="1281" y="376"/>
                  </a:lnTo>
                  <a:lnTo>
                    <a:pt x="1285" y="397"/>
                  </a:lnTo>
                  <a:lnTo>
                    <a:pt x="1290" y="418"/>
                  </a:lnTo>
                  <a:lnTo>
                    <a:pt x="1296" y="440"/>
                  </a:lnTo>
                  <a:lnTo>
                    <a:pt x="1301" y="461"/>
                  </a:lnTo>
                  <a:lnTo>
                    <a:pt x="1305" y="482"/>
                  </a:lnTo>
                  <a:lnTo>
                    <a:pt x="1310" y="504"/>
                  </a:lnTo>
                  <a:lnTo>
                    <a:pt x="1315" y="525"/>
                  </a:lnTo>
                  <a:lnTo>
                    <a:pt x="1320" y="546"/>
                  </a:lnTo>
                  <a:lnTo>
                    <a:pt x="1326" y="568"/>
                  </a:lnTo>
                  <a:lnTo>
                    <a:pt x="1330" y="589"/>
                  </a:lnTo>
                  <a:lnTo>
                    <a:pt x="1335" y="610"/>
                  </a:lnTo>
                  <a:lnTo>
                    <a:pt x="1340" y="631"/>
                  </a:lnTo>
                  <a:lnTo>
                    <a:pt x="1345" y="652"/>
                  </a:lnTo>
                  <a:lnTo>
                    <a:pt x="1351" y="673"/>
                  </a:lnTo>
                  <a:lnTo>
                    <a:pt x="1355" y="693"/>
                  </a:lnTo>
                  <a:lnTo>
                    <a:pt x="1360" y="714"/>
                  </a:lnTo>
                  <a:lnTo>
                    <a:pt x="1365" y="734"/>
                  </a:lnTo>
                  <a:lnTo>
                    <a:pt x="1370" y="753"/>
                  </a:lnTo>
                  <a:lnTo>
                    <a:pt x="1375" y="773"/>
                  </a:lnTo>
                  <a:lnTo>
                    <a:pt x="1380" y="792"/>
                  </a:lnTo>
                  <a:lnTo>
                    <a:pt x="1385" y="812"/>
                  </a:lnTo>
                  <a:lnTo>
                    <a:pt x="1390" y="830"/>
                  </a:lnTo>
                  <a:lnTo>
                    <a:pt x="1395" y="848"/>
                  </a:lnTo>
                  <a:lnTo>
                    <a:pt x="1400" y="867"/>
                  </a:lnTo>
                  <a:lnTo>
                    <a:pt x="1405" y="884"/>
                  </a:lnTo>
                  <a:lnTo>
                    <a:pt x="1410" y="902"/>
                  </a:lnTo>
                  <a:lnTo>
                    <a:pt x="1415" y="920"/>
                  </a:lnTo>
                  <a:lnTo>
                    <a:pt x="1420" y="939"/>
                  </a:lnTo>
                  <a:lnTo>
                    <a:pt x="1425" y="958"/>
                  </a:lnTo>
                  <a:lnTo>
                    <a:pt x="1430" y="977"/>
                  </a:lnTo>
                  <a:lnTo>
                    <a:pt x="1435" y="996"/>
                  </a:lnTo>
                  <a:lnTo>
                    <a:pt x="1440" y="1013"/>
                  </a:lnTo>
                  <a:lnTo>
                    <a:pt x="1445" y="1030"/>
                  </a:lnTo>
                  <a:lnTo>
                    <a:pt x="1450" y="1046"/>
                  </a:lnTo>
                  <a:lnTo>
                    <a:pt x="1455" y="1062"/>
                  </a:lnTo>
                  <a:lnTo>
                    <a:pt x="1460" y="1077"/>
                  </a:lnTo>
                  <a:lnTo>
                    <a:pt x="1465" y="1092"/>
                  </a:lnTo>
                  <a:lnTo>
                    <a:pt x="1470" y="1106"/>
                  </a:lnTo>
                  <a:lnTo>
                    <a:pt x="1475" y="1120"/>
                  </a:lnTo>
                  <a:lnTo>
                    <a:pt x="1480" y="1133"/>
                  </a:lnTo>
                  <a:lnTo>
                    <a:pt x="1485" y="1146"/>
                  </a:lnTo>
                  <a:lnTo>
                    <a:pt x="1490" y="1158"/>
                  </a:lnTo>
                  <a:lnTo>
                    <a:pt x="1495" y="1171"/>
                  </a:lnTo>
                  <a:lnTo>
                    <a:pt x="1500" y="1182"/>
                  </a:lnTo>
                  <a:lnTo>
                    <a:pt x="1505" y="1193"/>
                  </a:lnTo>
                  <a:lnTo>
                    <a:pt x="1510" y="1204"/>
                  </a:lnTo>
                  <a:lnTo>
                    <a:pt x="1514" y="1215"/>
                  </a:lnTo>
                  <a:lnTo>
                    <a:pt x="1520" y="1225"/>
                  </a:lnTo>
                  <a:lnTo>
                    <a:pt x="1525" y="1235"/>
                  </a:lnTo>
                  <a:lnTo>
                    <a:pt x="1530" y="1244"/>
                  </a:lnTo>
                  <a:lnTo>
                    <a:pt x="1535" y="1253"/>
                  </a:lnTo>
                  <a:lnTo>
                    <a:pt x="1539" y="1261"/>
                  </a:lnTo>
                  <a:lnTo>
                    <a:pt x="1544" y="1270"/>
                  </a:lnTo>
                  <a:lnTo>
                    <a:pt x="1550" y="1278"/>
                  </a:lnTo>
                  <a:lnTo>
                    <a:pt x="1555" y="1286"/>
                  </a:lnTo>
                  <a:lnTo>
                    <a:pt x="1560" y="1294"/>
                  </a:lnTo>
                  <a:lnTo>
                    <a:pt x="1564" y="1301"/>
                  </a:lnTo>
                  <a:lnTo>
                    <a:pt x="1569" y="1308"/>
                  </a:lnTo>
                  <a:lnTo>
                    <a:pt x="1575" y="1315"/>
                  </a:lnTo>
                  <a:lnTo>
                    <a:pt x="1580" y="1321"/>
                  </a:lnTo>
                  <a:lnTo>
                    <a:pt x="1584" y="1327"/>
                  </a:lnTo>
                  <a:lnTo>
                    <a:pt x="1589" y="1333"/>
                  </a:lnTo>
                  <a:lnTo>
                    <a:pt x="1594" y="1339"/>
                  </a:lnTo>
                  <a:lnTo>
                    <a:pt x="1600" y="1345"/>
                  </a:lnTo>
                  <a:lnTo>
                    <a:pt x="1605" y="1350"/>
                  </a:lnTo>
                  <a:lnTo>
                    <a:pt x="1609" y="1355"/>
                  </a:lnTo>
                  <a:lnTo>
                    <a:pt x="1614" y="1360"/>
                  </a:lnTo>
                  <a:lnTo>
                    <a:pt x="1619" y="1365"/>
                  </a:lnTo>
                  <a:lnTo>
                    <a:pt x="1624" y="1369"/>
                  </a:lnTo>
                  <a:lnTo>
                    <a:pt x="1630" y="1374"/>
                  </a:lnTo>
                  <a:lnTo>
                    <a:pt x="1634" y="1378"/>
                  </a:lnTo>
                  <a:lnTo>
                    <a:pt x="1639" y="1382"/>
                  </a:lnTo>
                  <a:lnTo>
                    <a:pt x="1644" y="1385"/>
                  </a:lnTo>
                  <a:lnTo>
                    <a:pt x="1649" y="1389"/>
                  </a:lnTo>
                  <a:lnTo>
                    <a:pt x="1654" y="1392"/>
                  </a:lnTo>
                  <a:lnTo>
                    <a:pt x="1659" y="1395"/>
                  </a:lnTo>
                  <a:lnTo>
                    <a:pt x="1664" y="1398"/>
                  </a:lnTo>
                  <a:lnTo>
                    <a:pt x="1669" y="1401"/>
                  </a:lnTo>
                  <a:lnTo>
                    <a:pt x="1674" y="1404"/>
                  </a:lnTo>
                  <a:lnTo>
                    <a:pt x="1679" y="1407"/>
                  </a:lnTo>
                  <a:lnTo>
                    <a:pt x="1684" y="1409"/>
                  </a:lnTo>
                  <a:lnTo>
                    <a:pt x="1689" y="1412"/>
                  </a:lnTo>
                  <a:lnTo>
                    <a:pt x="1694" y="1414"/>
                  </a:lnTo>
                  <a:lnTo>
                    <a:pt x="1699" y="1417"/>
                  </a:lnTo>
                  <a:lnTo>
                    <a:pt x="1704" y="1419"/>
                  </a:lnTo>
                  <a:lnTo>
                    <a:pt x="1709" y="1421"/>
                  </a:lnTo>
                  <a:lnTo>
                    <a:pt x="1714" y="1423"/>
                  </a:lnTo>
                  <a:lnTo>
                    <a:pt x="1719" y="1425"/>
                  </a:lnTo>
                  <a:lnTo>
                    <a:pt x="1724" y="1426"/>
                  </a:lnTo>
                  <a:lnTo>
                    <a:pt x="1729" y="1429"/>
                  </a:lnTo>
                  <a:lnTo>
                    <a:pt x="1734" y="1430"/>
                  </a:lnTo>
                  <a:lnTo>
                    <a:pt x="1739" y="1433"/>
                  </a:lnTo>
                  <a:lnTo>
                    <a:pt x="1744" y="1434"/>
                  </a:lnTo>
                  <a:lnTo>
                    <a:pt x="1749" y="1436"/>
                  </a:lnTo>
                  <a:lnTo>
                    <a:pt x="1754" y="1437"/>
                  </a:lnTo>
                  <a:lnTo>
                    <a:pt x="1759" y="1439"/>
                  </a:lnTo>
                  <a:lnTo>
                    <a:pt x="1764" y="1440"/>
                  </a:lnTo>
                  <a:lnTo>
                    <a:pt x="1769" y="1441"/>
                  </a:lnTo>
                  <a:lnTo>
                    <a:pt x="1774" y="1443"/>
                  </a:lnTo>
                  <a:lnTo>
                    <a:pt x="1779" y="1444"/>
                  </a:lnTo>
                  <a:lnTo>
                    <a:pt x="1784" y="1445"/>
                  </a:lnTo>
                  <a:lnTo>
                    <a:pt x="1789" y="1446"/>
                  </a:lnTo>
                  <a:lnTo>
                    <a:pt x="1794" y="1448"/>
                  </a:lnTo>
                  <a:lnTo>
                    <a:pt x="1799" y="1449"/>
                  </a:lnTo>
                  <a:lnTo>
                    <a:pt x="1804" y="1449"/>
                  </a:lnTo>
                  <a:lnTo>
                    <a:pt x="1809" y="1451"/>
                  </a:lnTo>
                  <a:lnTo>
                    <a:pt x="1814" y="1452"/>
                  </a:lnTo>
                  <a:lnTo>
                    <a:pt x="1818" y="1452"/>
                  </a:lnTo>
                  <a:lnTo>
                    <a:pt x="1824" y="1454"/>
                  </a:lnTo>
                  <a:lnTo>
                    <a:pt x="1829" y="1455"/>
                  </a:lnTo>
                  <a:lnTo>
                    <a:pt x="1834" y="1455"/>
                  </a:lnTo>
                  <a:lnTo>
                    <a:pt x="1839" y="1457"/>
                  </a:lnTo>
                  <a:lnTo>
                    <a:pt x="1843" y="1458"/>
                  </a:lnTo>
                  <a:lnTo>
                    <a:pt x="1849" y="1459"/>
                  </a:lnTo>
                  <a:lnTo>
                    <a:pt x="1854" y="1459"/>
                  </a:lnTo>
                  <a:lnTo>
                    <a:pt x="1859" y="1460"/>
                  </a:lnTo>
                  <a:lnTo>
                    <a:pt x="1864" y="1461"/>
                  </a:lnTo>
                  <a:lnTo>
                    <a:pt x="1868" y="1462"/>
                  </a:lnTo>
                  <a:lnTo>
                    <a:pt x="1873" y="1462"/>
                  </a:lnTo>
                  <a:lnTo>
                    <a:pt x="1879" y="1463"/>
                  </a:lnTo>
                  <a:lnTo>
                    <a:pt x="1884" y="1464"/>
                  </a:lnTo>
                  <a:lnTo>
                    <a:pt x="1888" y="1465"/>
                  </a:lnTo>
                  <a:lnTo>
                    <a:pt x="1893" y="1465"/>
                  </a:lnTo>
                  <a:lnTo>
                    <a:pt x="1898" y="1465"/>
                  </a:lnTo>
                  <a:lnTo>
                    <a:pt x="1904" y="1466"/>
                  </a:lnTo>
                  <a:lnTo>
                    <a:pt x="1909" y="1467"/>
                  </a:lnTo>
                  <a:lnTo>
                    <a:pt x="1913" y="1468"/>
                  </a:lnTo>
                  <a:lnTo>
                    <a:pt x="1918" y="1468"/>
                  </a:lnTo>
                  <a:lnTo>
                    <a:pt x="1923" y="1468"/>
                  </a:lnTo>
                  <a:lnTo>
                    <a:pt x="1929" y="1469"/>
                  </a:lnTo>
                  <a:lnTo>
                    <a:pt x="1934" y="1469"/>
                  </a:lnTo>
                  <a:lnTo>
                    <a:pt x="1938" y="1470"/>
                  </a:lnTo>
                  <a:lnTo>
                    <a:pt x="1943" y="1470"/>
                  </a:lnTo>
                  <a:lnTo>
                    <a:pt x="1948" y="1471"/>
                  </a:lnTo>
                  <a:lnTo>
                    <a:pt x="1953" y="1471"/>
                  </a:lnTo>
                  <a:lnTo>
                    <a:pt x="1958" y="1472"/>
                  </a:lnTo>
                  <a:lnTo>
                    <a:pt x="1963" y="1472"/>
                  </a:lnTo>
                  <a:lnTo>
                    <a:pt x="1968" y="1472"/>
                  </a:lnTo>
                  <a:lnTo>
                    <a:pt x="1973" y="1473"/>
                  </a:lnTo>
                  <a:lnTo>
                    <a:pt x="1978" y="1473"/>
                  </a:lnTo>
                  <a:lnTo>
                    <a:pt x="1983" y="1473"/>
                  </a:lnTo>
                  <a:lnTo>
                    <a:pt x="1988" y="1474"/>
                  </a:lnTo>
                  <a:lnTo>
                    <a:pt x="1993" y="1474"/>
                  </a:lnTo>
                  <a:lnTo>
                    <a:pt x="1998" y="1475"/>
                  </a:lnTo>
                  <a:lnTo>
                    <a:pt x="2003" y="1475"/>
                  </a:lnTo>
                  <a:lnTo>
                    <a:pt x="2008" y="1475"/>
                  </a:lnTo>
                  <a:lnTo>
                    <a:pt x="2013" y="1475"/>
                  </a:lnTo>
                  <a:lnTo>
                    <a:pt x="2018" y="1475"/>
                  </a:lnTo>
                  <a:lnTo>
                    <a:pt x="2023" y="1476"/>
                  </a:lnTo>
                  <a:lnTo>
                    <a:pt x="2028" y="1476"/>
                  </a:lnTo>
                  <a:lnTo>
                    <a:pt x="2033" y="1476"/>
                  </a:lnTo>
                  <a:lnTo>
                    <a:pt x="2038" y="1477"/>
                  </a:lnTo>
                  <a:lnTo>
                    <a:pt x="2043" y="1477"/>
                  </a:lnTo>
                  <a:lnTo>
                    <a:pt x="2048" y="1477"/>
                  </a:lnTo>
                  <a:lnTo>
                    <a:pt x="2053" y="1478"/>
                  </a:lnTo>
                  <a:lnTo>
                    <a:pt x="2058" y="1478"/>
                  </a:lnTo>
                  <a:lnTo>
                    <a:pt x="2063" y="1478"/>
                  </a:lnTo>
                  <a:lnTo>
                    <a:pt x="2068" y="1478"/>
                  </a:lnTo>
                  <a:lnTo>
                    <a:pt x="2073" y="1478"/>
                  </a:lnTo>
                  <a:lnTo>
                    <a:pt x="2078" y="1478"/>
                  </a:lnTo>
                  <a:lnTo>
                    <a:pt x="2083" y="1478"/>
                  </a:lnTo>
                  <a:lnTo>
                    <a:pt x="2088" y="1479"/>
                  </a:lnTo>
                  <a:lnTo>
                    <a:pt x="2093" y="1479"/>
                  </a:lnTo>
                  <a:lnTo>
                    <a:pt x="2097" y="1479"/>
                  </a:lnTo>
                  <a:lnTo>
                    <a:pt x="2103" y="1479"/>
                  </a:lnTo>
                  <a:lnTo>
                    <a:pt x="2108" y="1480"/>
                  </a:lnTo>
                  <a:lnTo>
                    <a:pt x="2113" y="1480"/>
                  </a:lnTo>
                  <a:lnTo>
                    <a:pt x="2118" y="1480"/>
                  </a:lnTo>
                  <a:lnTo>
                    <a:pt x="2122" y="1480"/>
                  </a:lnTo>
                  <a:lnTo>
                    <a:pt x="2128" y="1480"/>
                  </a:lnTo>
                  <a:lnTo>
                    <a:pt x="2133" y="1481"/>
                  </a:lnTo>
                  <a:lnTo>
                    <a:pt x="2138" y="1481"/>
                  </a:lnTo>
                  <a:lnTo>
                    <a:pt x="2143" y="1481"/>
                  </a:lnTo>
                  <a:lnTo>
                    <a:pt x="2147" y="1481"/>
                  </a:lnTo>
                  <a:lnTo>
                    <a:pt x="2153" y="1481"/>
                  </a:lnTo>
                  <a:lnTo>
                    <a:pt x="2158" y="1481"/>
                  </a:lnTo>
                  <a:lnTo>
                    <a:pt x="2163" y="1481"/>
                  </a:lnTo>
                  <a:lnTo>
                    <a:pt x="2167" y="1481"/>
                  </a:lnTo>
                  <a:lnTo>
                    <a:pt x="2172" y="1481"/>
                  </a:lnTo>
                  <a:lnTo>
                    <a:pt x="2177" y="1481"/>
                  </a:lnTo>
                  <a:lnTo>
                    <a:pt x="2183" y="1481"/>
                  </a:lnTo>
                  <a:lnTo>
                    <a:pt x="2188" y="1482"/>
                  </a:lnTo>
                  <a:lnTo>
                    <a:pt x="2192" y="1482"/>
                  </a:lnTo>
                  <a:lnTo>
                    <a:pt x="2197" y="1482"/>
                  </a:lnTo>
                  <a:lnTo>
                    <a:pt x="2202" y="1482"/>
                  </a:lnTo>
                  <a:lnTo>
                    <a:pt x="2208" y="1482"/>
                  </a:lnTo>
                  <a:lnTo>
                    <a:pt x="2213" y="1483"/>
                  </a:lnTo>
                  <a:lnTo>
                    <a:pt x="2217" y="1483"/>
                  </a:lnTo>
                  <a:lnTo>
                    <a:pt x="2222" y="1483"/>
                  </a:lnTo>
                  <a:lnTo>
                    <a:pt x="2227" y="1483"/>
                  </a:lnTo>
                  <a:lnTo>
                    <a:pt x="2233" y="1483"/>
                  </a:lnTo>
                  <a:lnTo>
                    <a:pt x="2237" y="1484"/>
                  </a:lnTo>
                  <a:lnTo>
                    <a:pt x="2242" y="1484"/>
                  </a:lnTo>
                  <a:lnTo>
                    <a:pt x="2247" y="1484"/>
                  </a:lnTo>
                  <a:lnTo>
                    <a:pt x="2252" y="1484"/>
                  </a:lnTo>
                  <a:lnTo>
                    <a:pt x="2257" y="1485"/>
                  </a:lnTo>
                  <a:lnTo>
                    <a:pt x="2262" y="1485"/>
                  </a:lnTo>
                  <a:lnTo>
                    <a:pt x="2267" y="1485"/>
                  </a:lnTo>
                  <a:lnTo>
                    <a:pt x="2272" y="1485"/>
                  </a:lnTo>
                  <a:lnTo>
                    <a:pt x="2277" y="1485"/>
                  </a:lnTo>
                  <a:lnTo>
                    <a:pt x="2282" y="1485"/>
                  </a:lnTo>
                  <a:lnTo>
                    <a:pt x="2287" y="1485"/>
                  </a:lnTo>
                  <a:lnTo>
                    <a:pt x="2292" y="1485"/>
                  </a:lnTo>
                  <a:lnTo>
                    <a:pt x="2297" y="1485"/>
                  </a:lnTo>
                  <a:lnTo>
                    <a:pt x="2302" y="1485"/>
                  </a:lnTo>
                  <a:lnTo>
                    <a:pt x="2307" y="1485"/>
                  </a:lnTo>
                  <a:lnTo>
                    <a:pt x="2312" y="1485"/>
                  </a:lnTo>
                  <a:lnTo>
                    <a:pt x="2317" y="1485"/>
                  </a:lnTo>
                  <a:lnTo>
                    <a:pt x="2322" y="1485"/>
                  </a:lnTo>
                  <a:lnTo>
                    <a:pt x="2327" y="1486"/>
                  </a:lnTo>
                  <a:lnTo>
                    <a:pt x="2332" y="1486"/>
                  </a:lnTo>
                  <a:lnTo>
                    <a:pt x="2337" y="1486"/>
                  </a:lnTo>
                  <a:lnTo>
                    <a:pt x="2342" y="1486"/>
                  </a:lnTo>
                  <a:lnTo>
                    <a:pt x="2347" y="1486"/>
                  </a:lnTo>
                  <a:lnTo>
                    <a:pt x="2352" y="1486"/>
                  </a:lnTo>
                  <a:lnTo>
                    <a:pt x="2357" y="1486"/>
                  </a:lnTo>
                  <a:lnTo>
                    <a:pt x="2362" y="1486"/>
                  </a:lnTo>
                  <a:lnTo>
                    <a:pt x="2367" y="1487"/>
                  </a:lnTo>
                  <a:lnTo>
                    <a:pt x="2372" y="1487"/>
                  </a:lnTo>
                  <a:lnTo>
                    <a:pt x="2377" y="1487"/>
                  </a:lnTo>
                  <a:lnTo>
                    <a:pt x="2382" y="1487"/>
                  </a:lnTo>
                  <a:lnTo>
                    <a:pt x="2387" y="1487"/>
                  </a:lnTo>
                  <a:lnTo>
                    <a:pt x="2392" y="1487"/>
                  </a:lnTo>
                  <a:lnTo>
                    <a:pt x="2397" y="1487"/>
                  </a:lnTo>
                  <a:lnTo>
                    <a:pt x="2401" y="1487"/>
                  </a:lnTo>
                  <a:lnTo>
                    <a:pt x="2407" y="1487"/>
                  </a:lnTo>
                  <a:lnTo>
                    <a:pt x="2412" y="1487"/>
                  </a:lnTo>
                  <a:lnTo>
                    <a:pt x="2417" y="1488"/>
                  </a:lnTo>
                  <a:lnTo>
                    <a:pt x="2422" y="1488"/>
                  </a:lnTo>
                  <a:lnTo>
                    <a:pt x="2426" y="1488"/>
                  </a:lnTo>
                  <a:lnTo>
                    <a:pt x="2432" y="1488"/>
                  </a:lnTo>
                  <a:lnTo>
                    <a:pt x="2437" y="1488"/>
                  </a:lnTo>
                  <a:lnTo>
                    <a:pt x="2442" y="1488"/>
                  </a:lnTo>
                  <a:lnTo>
                    <a:pt x="2446" y="1488"/>
                  </a:lnTo>
                  <a:lnTo>
                    <a:pt x="2451" y="1488"/>
                  </a:lnTo>
                  <a:lnTo>
                    <a:pt x="2457" y="1488"/>
                  </a:lnTo>
                  <a:lnTo>
                    <a:pt x="2462" y="1488"/>
                  </a:lnTo>
                  <a:lnTo>
                    <a:pt x="2467" y="1488"/>
                  </a:lnTo>
                  <a:lnTo>
                    <a:pt x="2471" y="1488"/>
                  </a:lnTo>
                  <a:lnTo>
                    <a:pt x="2476" y="1488"/>
                  </a:lnTo>
                  <a:lnTo>
                    <a:pt x="2481" y="1488"/>
                  </a:lnTo>
                  <a:lnTo>
                    <a:pt x="2487" y="1488"/>
                  </a:lnTo>
                  <a:lnTo>
                    <a:pt x="2492" y="1488"/>
                  </a:lnTo>
                  <a:lnTo>
                    <a:pt x="2496" y="1488"/>
                  </a:lnTo>
                  <a:lnTo>
                    <a:pt x="2501" y="1488"/>
                  </a:lnTo>
                  <a:lnTo>
                    <a:pt x="2506" y="1488"/>
                  </a:lnTo>
                  <a:lnTo>
                    <a:pt x="2512" y="1488"/>
                  </a:lnTo>
                  <a:lnTo>
                    <a:pt x="2516" y="1488"/>
                  </a:lnTo>
                  <a:lnTo>
                    <a:pt x="2521" y="1488"/>
                  </a:lnTo>
                  <a:lnTo>
                    <a:pt x="2526" y="1488"/>
                  </a:lnTo>
                  <a:lnTo>
                    <a:pt x="2531" y="1488"/>
                  </a:lnTo>
                  <a:lnTo>
                    <a:pt x="2537" y="1489"/>
                  </a:lnTo>
                  <a:lnTo>
                    <a:pt x="2541" y="1489"/>
                  </a:lnTo>
                  <a:lnTo>
                    <a:pt x="2546" y="1489"/>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sp macro="" textlink="">
          <xdr:nvSpPr>
            <xdr:cNvPr id="115" name="Freeform 114">
              <a:extLst>
                <a:ext uri="{FF2B5EF4-FFF2-40B4-BE49-F238E27FC236}">
                  <a16:creationId xmlns:a16="http://schemas.microsoft.com/office/drawing/2014/main" id="{00000000-0008-0000-0500-000073000000}"/>
                </a:ext>
              </a:extLst>
            </xdr:cNvPr>
            <xdr:cNvSpPr>
              <a:spLocks/>
            </xdr:cNvSpPr>
          </xdr:nvSpPr>
          <xdr:spPr bwMode="auto">
            <a:xfrm>
              <a:off x="4849712" y="4004599"/>
              <a:ext cx="2727325" cy="11113"/>
            </a:xfrm>
            <a:custGeom>
              <a:avLst/>
              <a:gdLst>
                <a:gd name="T0" fmla="*/ 2147483647 w 1718"/>
                <a:gd name="T1" fmla="*/ 0 h 7"/>
                <a:gd name="T2" fmla="*/ 2147483647 w 1718"/>
                <a:gd name="T3" fmla="*/ 0 h 7"/>
                <a:gd name="T4" fmla="*/ 2147483647 w 1718"/>
                <a:gd name="T5" fmla="*/ 0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0"/>
                  </a:lnTo>
                  <a:lnTo>
                    <a:pt x="70" y="0"/>
                  </a:lnTo>
                  <a:lnTo>
                    <a:pt x="75" y="0"/>
                  </a:lnTo>
                  <a:lnTo>
                    <a:pt x="80" y="0"/>
                  </a:lnTo>
                  <a:lnTo>
                    <a:pt x="85" y="0"/>
                  </a:lnTo>
                  <a:lnTo>
                    <a:pt x="90" y="1"/>
                  </a:lnTo>
                  <a:lnTo>
                    <a:pt x="95" y="1"/>
                  </a:lnTo>
                  <a:lnTo>
                    <a:pt x="100" y="1"/>
                  </a:lnTo>
                  <a:lnTo>
                    <a:pt x="105" y="1"/>
                  </a:lnTo>
                  <a:lnTo>
                    <a:pt x="110" y="1"/>
                  </a:lnTo>
                  <a:lnTo>
                    <a:pt x="115" y="1"/>
                  </a:lnTo>
                  <a:lnTo>
                    <a:pt x="120" y="1"/>
                  </a:lnTo>
                  <a:lnTo>
                    <a:pt x="125" y="1"/>
                  </a:lnTo>
                  <a:lnTo>
                    <a:pt x="130" y="1"/>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2"/>
                  </a:lnTo>
                  <a:lnTo>
                    <a:pt x="359" y="2"/>
                  </a:lnTo>
                  <a:lnTo>
                    <a:pt x="364" y="2"/>
                  </a:lnTo>
                  <a:lnTo>
                    <a:pt x="369" y="2"/>
                  </a:lnTo>
                  <a:lnTo>
                    <a:pt x="374" y="2"/>
                  </a:lnTo>
                  <a:lnTo>
                    <a:pt x="379" y="2"/>
                  </a:lnTo>
                  <a:lnTo>
                    <a:pt x="384" y="2"/>
                  </a:lnTo>
                  <a:lnTo>
                    <a:pt x="389" y="2"/>
                  </a:lnTo>
                  <a:lnTo>
                    <a:pt x="394" y="2"/>
                  </a:lnTo>
                  <a:lnTo>
                    <a:pt x="399" y="2"/>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3"/>
                  </a:lnTo>
                  <a:lnTo>
                    <a:pt x="479" y="3"/>
                  </a:lnTo>
                  <a:lnTo>
                    <a:pt x="483" y="3"/>
                  </a:lnTo>
                  <a:lnTo>
                    <a:pt x="488" y="3"/>
                  </a:lnTo>
                  <a:lnTo>
                    <a:pt x="494" y="3"/>
                  </a:lnTo>
                  <a:lnTo>
                    <a:pt x="499" y="3"/>
                  </a:lnTo>
                  <a:lnTo>
                    <a:pt x="504" y="3"/>
                  </a:lnTo>
                  <a:lnTo>
                    <a:pt x="508" y="3"/>
                  </a:lnTo>
                  <a:lnTo>
                    <a:pt x="513" y="3"/>
                  </a:lnTo>
                  <a:lnTo>
                    <a:pt x="519" y="4"/>
                  </a:lnTo>
                  <a:lnTo>
                    <a:pt x="524" y="3"/>
                  </a:lnTo>
                  <a:lnTo>
                    <a:pt x="529" y="3"/>
                  </a:lnTo>
                  <a:lnTo>
                    <a:pt x="533" y="3"/>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4"/>
                  </a:lnTo>
                  <a:lnTo>
                    <a:pt x="638" y="4"/>
                  </a:lnTo>
                  <a:lnTo>
                    <a:pt x="643" y="4"/>
                  </a:lnTo>
                  <a:lnTo>
                    <a:pt x="648" y="4"/>
                  </a:lnTo>
                  <a:lnTo>
                    <a:pt x="653" y="4"/>
                  </a:lnTo>
                  <a:lnTo>
                    <a:pt x="658" y="4"/>
                  </a:lnTo>
                  <a:lnTo>
                    <a:pt x="663" y="4"/>
                  </a:lnTo>
                  <a:lnTo>
                    <a:pt x="668" y="4"/>
                  </a:lnTo>
                  <a:lnTo>
                    <a:pt x="673" y="5"/>
                  </a:lnTo>
                  <a:lnTo>
                    <a:pt x="678" y="5"/>
                  </a:lnTo>
                  <a:lnTo>
                    <a:pt x="683" y="5"/>
                  </a:lnTo>
                  <a:lnTo>
                    <a:pt x="688" y="4"/>
                  </a:lnTo>
                  <a:lnTo>
                    <a:pt x="693" y="4"/>
                  </a:lnTo>
                  <a:lnTo>
                    <a:pt x="698" y="4"/>
                  </a:lnTo>
                  <a:lnTo>
                    <a:pt x="703" y="4"/>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6"/>
                  </a:lnTo>
                  <a:lnTo>
                    <a:pt x="1097" y="6"/>
                  </a:lnTo>
                  <a:lnTo>
                    <a:pt x="1102" y="6"/>
                  </a:lnTo>
                  <a:lnTo>
                    <a:pt x="1107" y="6"/>
                  </a:lnTo>
                  <a:lnTo>
                    <a:pt x="1112" y="6"/>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5"/>
                  </a:lnTo>
                  <a:lnTo>
                    <a:pt x="1182" y="5"/>
                  </a:lnTo>
                  <a:lnTo>
                    <a:pt x="1186" y="6"/>
                  </a:lnTo>
                  <a:lnTo>
                    <a:pt x="1191" y="6"/>
                  </a:lnTo>
                  <a:lnTo>
                    <a:pt x="1196" y="6"/>
                  </a:lnTo>
                  <a:lnTo>
                    <a:pt x="1201" y="6"/>
                  </a:lnTo>
                  <a:lnTo>
                    <a:pt x="1206" y="6"/>
                  </a:lnTo>
                  <a:lnTo>
                    <a:pt x="1211" y="5"/>
                  </a:lnTo>
                  <a:lnTo>
                    <a:pt x="1216" y="5"/>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6"/>
                  </a:lnTo>
                  <a:lnTo>
                    <a:pt x="1490" y="6"/>
                  </a:lnTo>
                  <a:lnTo>
                    <a:pt x="1495" y="6"/>
                  </a:lnTo>
                  <a:lnTo>
                    <a:pt x="1500" y="6"/>
                  </a:lnTo>
                  <a:lnTo>
                    <a:pt x="1505" y="6"/>
                  </a:lnTo>
                  <a:lnTo>
                    <a:pt x="1510" y="6"/>
                  </a:lnTo>
                  <a:lnTo>
                    <a:pt x="1515" y="6"/>
                  </a:lnTo>
                  <a:lnTo>
                    <a:pt x="1520" y="6"/>
                  </a:lnTo>
                  <a:lnTo>
                    <a:pt x="1525" y="6"/>
                  </a:lnTo>
                  <a:lnTo>
                    <a:pt x="1530" y="6"/>
                  </a:lnTo>
                  <a:lnTo>
                    <a:pt x="1535" y="6"/>
                  </a:lnTo>
                  <a:lnTo>
                    <a:pt x="1540" y="7"/>
                  </a:lnTo>
                  <a:lnTo>
                    <a:pt x="1545" y="7"/>
                  </a:lnTo>
                  <a:lnTo>
                    <a:pt x="1550" y="7"/>
                  </a:lnTo>
                  <a:lnTo>
                    <a:pt x="1555" y="7"/>
                  </a:lnTo>
                  <a:lnTo>
                    <a:pt x="1560" y="7"/>
                  </a:lnTo>
                  <a:lnTo>
                    <a:pt x="1565" y="6"/>
                  </a:lnTo>
                  <a:lnTo>
                    <a:pt x="1570" y="6"/>
                  </a:lnTo>
                  <a:lnTo>
                    <a:pt x="1575" y="6"/>
                  </a:lnTo>
                  <a:lnTo>
                    <a:pt x="1580" y="7"/>
                  </a:lnTo>
                  <a:lnTo>
                    <a:pt x="1585" y="7"/>
                  </a:lnTo>
                  <a:lnTo>
                    <a:pt x="1590" y="7"/>
                  </a:lnTo>
                  <a:lnTo>
                    <a:pt x="1595" y="7"/>
                  </a:lnTo>
                  <a:lnTo>
                    <a:pt x="1600" y="7"/>
                  </a:lnTo>
                  <a:lnTo>
                    <a:pt x="1605" y="7"/>
                  </a:lnTo>
                  <a:lnTo>
                    <a:pt x="1610" y="7"/>
                  </a:lnTo>
                  <a:lnTo>
                    <a:pt x="1615" y="7"/>
                  </a:lnTo>
                  <a:lnTo>
                    <a:pt x="1620" y="7"/>
                  </a:lnTo>
                  <a:lnTo>
                    <a:pt x="1625" y="6"/>
                  </a:lnTo>
                  <a:lnTo>
                    <a:pt x="1630" y="6"/>
                  </a:lnTo>
                  <a:lnTo>
                    <a:pt x="1635" y="6"/>
                  </a:lnTo>
                  <a:lnTo>
                    <a:pt x="1640" y="6"/>
                  </a:lnTo>
                  <a:lnTo>
                    <a:pt x="1645" y="6"/>
                  </a:lnTo>
                  <a:lnTo>
                    <a:pt x="1649" y="6"/>
                  </a:lnTo>
                  <a:lnTo>
                    <a:pt x="1655" y="6"/>
                  </a:lnTo>
                  <a:lnTo>
                    <a:pt x="1660" y="7"/>
                  </a:lnTo>
                  <a:lnTo>
                    <a:pt x="1665" y="7"/>
                  </a:lnTo>
                  <a:lnTo>
                    <a:pt x="1670" y="7"/>
                  </a:lnTo>
                  <a:lnTo>
                    <a:pt x="1674" y="6"/>
                  </a:lnTo>
                  <a:lnTo>
                    <a:pt x="1680" y="7"/>
                  </a:lnTo>
                  <a:lnTo>
                    <a:pt x="1685" y="6"/>
                  </a:lnTo>
                  <a:lnTo>
                    <a:pt x="1690" y="7"/>
                  </a:lnTo>
                  <a:lnTo>
                    <a:pt x="1694" y="7"/>
                  </a:lnTo>
                  <a:lnTo>
                    <a:pt x="1699" y="7"/>
                  </a:lnTo>
                  <a:lnTo>
                    <a:pt x="1705" y="7"/>
                  </a:lnTo>
                  <a:lnTo>
                    <a:pt x="1710" y="7"/>
                  </a:lnTo>
                  <a:lnTo>
                    <a:pt x="1715" y="7"/>
                  </a:lnTo>
                  <a:lnTo>
                    <a:pt x="1718" y="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a:p>
          </xdr:txBody>
        </xdr:sp>
      </xdr:grp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58074" y="6262391"/>
            <a:ext cx="785496" cy="239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solidFill>
                  <a:srgbClr val="0D362E"/>
                </a:solidFill>
                <a:latin typeface="Arial" panose="020B0604020202020204" pitchFamily="34" charset="0"/>
                <a:cs typeface="Arial" panose="020B0604020202020204" pitchFamily="34" charset="0"/>
              </a:rPr>
              <a:t>EXAMPLE</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6861313" y="5759701"/>
            <a:ext cx="282261" cy="239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solidFill>
                  <a:srgbClr val="0D362E"/>
                </a:solidFill>
                <a:latin typeface="Arial" panose="020B0604020202020204" pitchFamily="34" charset="0"/>
                <a:cs typeface="Arial" panose="020B0604020202020204" pitchFamily="34" charset="0"/>
              </a:rPr>
              <a:t>t</a:t>
            </a:r>
            <a:r>
              <a:rPr lang="en-GB" sz="1000" b="1" baseline="-25000">
                <a:solidFill>
                  <a:srgbClr val="0D362E"/>
                </a:solidFill>
                <a:latin typeface="Arial" panose="020B0604020202020204" pitchFamily="34" charset="0"/>
                <a:cs typeface="Arial" panose="020B0604020202020204" pitchFamily="34" charset="0"/>
              </a:rPr>
              <a:t>R</a:t>
            </a:r>
          </a:p>
        </xdr:txBody>
      </xdr:sp>
    </xdr:grpSp>
    <xdr:clientData/>
  </xdr:twoCellAnchor>
  <xdr:twoCellAnchor>
    <xdr:from>
      <xdr:col>0</xdr:col>
      <xdr:colOff>8283</xdr:colOff>
      <xdr:row>14</xdr:row>
      <xdr:rowOff>0</xdr:rowOff>
    </xdr:from>
    <xdr:to>
      <xdr:col>0</xdr:col>
      <xdr:colOff>1617807</xdr:colOff>
      <xdr:row>97</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rotWithShape="1">
        <a:blip xmlns:r="http://schemas.openxmlformats.org/officeDocument/2006/relationships" r:embed="rId3" cstate="print"/>
        <a:srcRect t="83569"/>
        <a:stretch/>
      </xdr:blipFill>
      <xdr:spPr>
        <a:xfrm>
          <a:off x="8283" y="5775960"/>
          <a:ext cx="1609524" cy="3779520"/>
        </a:xfrm>
        <a:prstGeom prst="rect">
          <a:avLst/>
        </a:prstGeom>
      </xdr:spPr>
    </xdr:pic>
    <xdr:clientData/>
  </xdr:twoCellAnchor>
  <xdr:twoCellAnchor>
    <xdr:from>
      <xdr:col>10</xdr:col>
      <xdr:colOff>252075</xdr:colOff>
      <xdr:row>0</xdr:row>
      <xdr:rowOff>0</xdr:rowOff>
    </xdr:from>
    <xdr:to>
      <xdr:col>12</xdr:col>
      <xdr:colOff>635773</xdr:colOff>
      <xdr:row>96</xdr:row>
      <xdr:rowOff>182879</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rotWithShape="1">
        <a:blip xmlns:r="http://schemas.openxmlformats.org/officeDocument/2006/relationships" r:embed="rId3" cstate="print"/>
        <a:srcRect t="83569"/>
        <a:stretch/>
      </xdr:blipFill>
      <xdr:spPr>
        <a:xfrm>
          <a:off x="9556095" y="0"/>
          <a:ext cx="1633378" cy="8846819"/>
        </a:xfrm>
        <a:prstGeom prst="rect">
          <a:avLst/>
        </a:prstGeom>
      </xdr:spPr>
    </xdr:pic>
    <xdr:clientData/>
  </xdr:twoCellAnchor>
  <xdr:twoCellAnchor editAs="absolute">
    <xdr:from>
      <xdr:col>0</xdr:col>
      <xdr:colOff>8283</xdr:colOff>
      <xdr:row>0</xdr:row>
      <xdr:rowOff>1</xdr:rowOff>
    </xdr:from>
    <xdr:to>
      <xdr:col>0</xdr:col>
      <xdr:colOff>1617807</xdr:colOff>
      <xdr:row>14</xdr:row>
      <xdr:rowOff>134178</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09760"/>
        </a:xfrm>
        <a:prstGeom prst="rect">
          <a:avLst/>
        </a:prstGeom>
      </xdr:spPr>
    </xdr:pic>
    <xdr:clientData/>
  </xdr:twoCellAnchor>
  <xdr:twoCellAnchor editAs="absolute">
    <xdr:from>
      <xdr:col>10</xdr:col>
      <xdr:colOff>254783</xdr:colOff>
      <xdr:row>0</xdr:row>
      <xdr:rowOff>1</xdr:rowOff>
    </xdr:from>
    <xdr:to>
      <xdr:col>12</xdr:col>
      <xdr:colOff>635774</xdr:colOff>
      <xdr:row>14</xdr:row>
      <xdr:rowOff>134178</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rotWithShape="1">
        <a:blip xmlns:r="http://schemas.openxmlformats.org/officeDocument/2006/relationships" r:embed="rId3" cstate="print"/>
        <a:srcRect b="24285"/>
        <a:stretch/>
      </xdr:blipFill>
      <xdr:spPr>
        <a:xfrm>
          <a:off x="9558803" y="1"/>
          <a:ext cx="1630671" cy="5201477"/>
        </a:xfrm>
        <a:prstGeom prst="rect">
          <a:avLst/>
        </a:prstGeom>
      </xdr:spPr>
    </xdr:pic>
    <xdr:clientData/>
  </xdr:twoCellAnchor>
  <xdr:twoCellAnchor editAs="absolute">
    <xdr:from>
      <xdr:col>12</xdr:col>
      <xdr:colOff>588065</xdr:colOff>
      <xdr:row>0</xdr:row>
      <xdr:rowOff>0</xdr:rowOff>
    </xdr:from>
    <xdr:to>
      <xdr:col>12</xdr:col>
      <xdr:colOff>588065</xdr:colOff>
      <xdr:row>8</xdr:row>
      <xdr:rowOff>172279</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rotWithShape="1">
        <a:blip xmlns:r="http://schemas.openxmlformats.org/officeDocument/2006/relationships" r:embed="rId3"/>
        <a:srcRect t="-1" b="40460"/>
        <a:stretch/>
      </xdr:blipFill>
      <xdr:spPr>
        <a:xfrm>
          <a:off x="11141765" y="0"/>
          <a:ext cx="0" cy="4124740"/>
        </a:xfrm>
        <a:prstGeom prst="rect">
          <a:avLst/>
        </a:prstGeom>
      </xdr:spPr>
    </xdr:pic>
    <xdr:clientData/>
  </xdr:twoCellAnchor>
  <xdr:oneCellAnchor>
    <xdr:from>
      <xdr:col>0</xdr:col>
      <xdr:colOff>1606812</xdr:colOff>
      <xdr:row>94</xdr:row>
      <xdr:rowOff>166133</xdr:rowOff>
    </xdr:from>
    <xdr:ext cx="4065921" cy="405367"/>
    <xdr:sp macro="" textlink="">
      <xdr:nvSpPr>
        <xdr:cNvPr id="122" name="TextBox 121">
          <a:extLst>
            <a:ext uri="{FF2B5EF4-FFF2-40B4-BE49-F238E27FC236}">
              <a16:creationId xmlns:a16="http://schemas.microsoft.com/office/drawing/2014/main" id="{00000000-0008-0000-0500-00007A000000}"/>
            </a:ext>
          </a:extLst>
        </xdr:cNvPr>
        <xdr:cNvSpPr txBox="1"/>
      </xdr:nvSpPr>
      <xdr:spPr>
        <a:xfrm>
          <a:off x="1606812" y="9172973"/>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9</xdr:col>
      <xdr:colOff>22860</xdr:colOff>
      <xdr:row>30</xdr:row>
      <xdr:rowOff>22860</xdr:rowOff>
    </xdr:from>
    <xdr:to>
      <xdr:col>10</xdr:col>
      <xdr:colOff>167640</xdr:colOff>
      <xdr:row>30</xdr:row>
      <xdr:rowOff>175260</xdr:rowOff>
    </xdr:to>
    <xdr:sp macro="" textlink="">
      <xdr:nvSpPr>
        <xdr:cNvPr id="123" name="TextBox 122">
          <a:hlinkClick xmlns:r="http://schemas.openxmlformats.org/officeDocument/2006/relationships" r:id="rId1"/>
          <a:extLst>
            <a:ext uri="{FF2B5EF4-FFF2-40B4-BE49-F238E27FC236}">
              <a16:creationId xmlns:a16="http://schemas.microsoft.com/office/drawing/2014/main" id="{00000000-0008-0000-0500-00007B000000}"/>
            </a:ext>
          </a:extLst>
        </xdr:cNvPr>
        <xdr:cNvSpPr txBox="1"/>
      </xdr:nvSpPr>
      <xdr:spPr>
        <a:xfrm>
          <a:off x="8702040" y="813816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16</xdr:row>
      <xdr:rowOff>24443</xdr:rowOff>
    </xdr:from>
    <xdr:to>
      <xdr:col>0</xdr:col>
      <xdr:colOff>1617807</xdr:colOff>
      <xdr:row>20</xdr:row>
      <xdr:rowOff>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3" cstate="print"/>
        <a:srcRect t="83569"/>
        <a:stretch/>
      </xdr:blipFill>
      <xdr:spPr>
        <a:xfrm>
          <a:off x="8283" y="4588160"/>
          <a:ext cx="1609524" cy="737557"/>
        </a:xfrm>
        <a:prstGeom prst="rect">
          <a:avLst/>
        </a:prstGeom>
      </xdr:spPr>
    </xdr:pic>
    <xdr:clientData/>
  </xdr:twoCellAnchor>
  <xdr:twoCellAnchor>
    <xdr:from>
      <xdr:col>10</xdr:col>
      <xdr:colOff>237497</xdr:colOff>
      <xdr:row>0</xdr:row>
      <xdr:rowOff>0</xdr:rowOff>
    </xdr:from>
    <xdr:to>
      <xdr:col>12</xdr:col>
      <xdr:colOff>624839</xdr:colOff>
      <xdr:row>19</xdr:row>
      <xdr:rowOff>182879</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3" cstate="print"/>
        <a:srcRect t="83569"/>
        <a:stretch/>
      </xdr:blipFill>
      <xdr:spPr>
        <a:xfrm>
          <a:off x="9541517" y="0"/>
          <a:ext cx="1637022" cy="5181599"/>
        </a:xfrm>
        <a:prstGeom prst="rect">
          <a:avLst/>
        </a:prstGeom>
      </xdr:spPr>
    </xdr:pic>
    <xdr:clientData/>
  </xdr:twoCellAnchor>
  <xdr:twoCellAnchor editAs="absolute">
    <xdr:from>
      <xdr:col>0</xdr:col>
      <xdr:colOff>8283</xdr:colOff>
      <xdr:row>0</xdr:row>
      <xdr:rowOff>1</xdr:rowOff>
    </xdr:from>
    <xdr:to>
      <xdr:col>0</xdr:col>
      <xdr:colOff>1617807</xdr:colOff>
      <xdr:row>20</xdr:row>
      <xdr:rowOff>8283</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4608"/>
        </a:xfrm>
        <a:prstGeom prst="rect">
          <a:avLst/>
        </a:prstGeom>
      </xdr:spPr>
    </xdr:pic>
    <xdr:clientData/>
  </xdr:twoCellAnchor>
  <xdr:twoCellAnchor editAs="absolute">
    <xdr:from>
      <xdr:col>10</xdr:col>
      <xdr:colOff>243458</xdr:colOff>
      <xdr:row>0</xdr:row>
      <xdr:rowOff>0</xdr:rowOff>
    </xdr:from>
    <xdr:to>
      <xdr:col>13</xdr:col>
      <xdr:colOff>0</xdr:colOff>
      <xdr:row>14</xdr:row>
      <xdr:rowOff>33131</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3" cstate="print"/>
        <a:srcRect t="-1" b="40460"/>
        <a:stretch/>
      </xdr:blipFill>
      <xdr:spPr>
        <a:xfrm>
          <a:off x="9304632" y="0"/>
          <a:ext cx="1595281" cy="4116457"/>
        </a:xfrm>
        <a:prstGeom prst="rect">
          <a:avLst/>
        </a:prstGeom>
      </xdr:spPr>
    </xdr:pic>
    <xdr:clientData/>
  </xdr:twoCellAnchor>
  <xdr:oneCellAnchor>
    <xdr:from>
      <xdr:col>0</xdr:col>
      <xdr:colOff>1606812</xdr:colOff>
      <xdr:row>17</xdr:row>
      <xdr:rowOff>166133</xdr:rowOff>
    </xdr:from>
    <xdr:ext cx="4065921" cy="405367"/>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1606812" y="4820959"/>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oneCellAnchor>
    <xdr:from>
      <xdr:col>4</xdr:col>
      <xdr:colOff>139149</xdr:colOff>
      <xdr:row>10</xdr:row>
      <xdr:rowOff>79513</xdr:rowOff>
    </xdr:from>
    <xdr:ext cx="65" cy="125227"/>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031189" y="332563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xdr:from>
      <xdr:col>8</xdr:col>
      <xdr:colOff>617220</xdr:colOff>
      <xdr:row>12</xdr:row>
      <xdr:rowOff>38100</xdr:rowOff>
    </xdr:from>
    <xdr:to>
      <xdr:col>10</xdr:col>
      <xdr:colOff>137160</xdr:colOff>
      <xdr:row>13</xdr:row>
      <xdr:rowOff>7620</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00000000-0008-0000-0600-00000D000000}"/>
            </a:ext>
          </a:extLst>
        </xdr:cNvPr>
        <xdr:cNvSpPr txBox="1"/>
      </xdr:nvSpPr>
      <xdr:spPr>
        <a:xfrm>
          <a:off x="8671560" y="374904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243460</xdr:colOff>
      <xdr:row>0</xdr:row>
      <xdr:rowOff>0</xdr:rowOff>
    </xdr:from>
    <xdr:to>
      <xdr:col>12</xdr:col>
      <xdr:colOff>624839</xdr:colOff>
      <xdr:row>18</xdr:row>
      <xdr:rowOff>190499</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 cstate="print"/>
        <a:srcRect t="83569"/>
        <a:stretch/>
      </xdr:blipFill>
      <xdr:spPr>
        <a:xfrm>
          <a:off x="11376280" y="0"/>
          <a:ext cx="1631059" cy="5029199"/>
        </a:xfrm>
        <a:prstGeom prst="rect">
          <a:avLst/>
        </a:prstGeom>
      </xdr:spPr>
    </xdr:pic>
    <xdr:clientData/>
  </xdr:twoCellAnchor>
  <xdr:twoCellAnchor>
    <xdr:from>
      <xdr:col>10</xdr:col>
      <xdr:colOff>239492</xdr:colOff>
      <xdr:row>41</xdr:row>
      <xdr:rowOff>160020</xdr:rowOff>
    </xdr:from>
    <xdr:to>
      <xdr:col>12</xdr:col>
      <xdr:colOff>624839</xdr:colOff>
      <xdr:row>93</xdr:row>
      <xdr:rowOff>105355</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 cstate="print"/>
        <a:srcRect t="83569"/>
        <a:stretch/>
      </xdr:blipFill>
      <xdr:spPr>
        <a:xfrm>
          <a:off x="11372312" y="9372600"/>
          <a:ext cx="1635027" cy="9455095"/>
        </a:xfrm>
        <a:prstGeom prst="rect">
          <a:avLst/>
        </a:prstGeom>
      </xdr:spPr>
    </xdr:pic>
    <xdr:clientData/>
  </xdr:twoCellAnchor>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stretch>
          <a:fillRect/>
        </a:stretch>
      </xdr:blipFill>
      <xdr:spPr>
        <a:xfrm>
          <a:off x="1722787" y="752064"/>
          <a:ext cx="1533333" cy="1019048"/>
        </a:xfrm>
        <a:prstGeom prst="rect">
          <a:avLst/>
        </a:prstGeom>
      </xdr:spPr>
    </xdr:pic>
    <xdr:clientData/>
  </xdr:twoCellAnchor>
  <xdr:twoCellAnchor>
    <xdr:from>
      <xdr:col>0</xdr:col>
      <xdr:colOff>8283</xdr:colOff>
      <xdr:row>12</xdr:row>
      <xdr:rowOff>25271</xdr:rowOff>
    </xdr:from>
    <xdr:to>
      <xdr:col>0</xdr:col>
      <xdr:colOff>1617807</xdr:colOff>
      <xdr:row>40</xdr:row>
      <xdr:rowOff>0</xdr:rowOff>
    </xdr:to>
    <xdr:pic>
      <xdr:nvPicPr>
        <xdr:cNvPr id="33" name="Picture 32">
          <a:extLst>
            <a:ext uri="{FF2B5EF4-FFF2-40B4-BE49-F238E27FC236}">
              <a16:creationId xmlns:a16="http://schemas.microsoft.com/office/drawing/2014/main" id="{00000000-0008-0000-0700-000021000000}"/>
            </a:ext>
          </a:extLst>
        </xdr:cNvPr>
        <xdr:cNvPicPr>
          <a:picLocks noChangeAspect="1"/>
        </xdr:cNvPicPr>
      </xdr:nvPicPr>
      <xdr:blipFill rotWithShape="1">
        <a:blip xmlns:r="http://schemas.openxmlformats.org/officeDocument/2006/relationships" r:embed="rId1" cstate="print"/>
        <a:srcRect t="83569"/>
        <a:stretch/>
      </xdr:blipFill>
      <xdr:spPr>
        <a:xfrm>
          <a:off x="8283" y="3735880"/>
          <a:ext cx="1609524" cy="1121042"/>
        </a:xfrm>
        <a:prstGeom prst="rect">
          <a:avLst/>
        </a:prstGeom>
      </xdr:spPr>
    </xdr:pic>
    <xdr:clientData/>
  </xdr:twoCellAnchor>
  <xdr:twoCellAnchor>
    <xdr:from>
      <xdr:col>0</xdr:col>
      <xdr:colOff>0</xdr:colOff>
      <xdr:row>0</xdr:row>
      <xdr:rowOff>0</xdr:rowOff>
    </xdr:from>
    <xdr:to>
      <xdr:col>0</xdr:col>
      <xdr:colOff>1631060</xdr:colOff>
      <xdr:row>42</xdr:row>
      <xdr:rowOff>59635</xdr:rowOff>
    </xdr:to>
    <xdr:pic>
      <xdr:nvPicPr>
        <xdr:cNvPr id="34" name="Picture 33">
          <a:extLst>
            <a:ext uri="{FF2B5EF4-FFF2-40B4-BE49-F238E27FC236}">
              <a16:creationId xmlns:a16="http://schemas.microsoft.com/office/drawing/2014/main" id="{00000000-0008-0000-0700-000022000000}"/>
            </a:ext>
          </a:extLst>
        </xdr:cNvPr>
        <xdr:cNvPicPr>
          <a:picLocks noChangeAspect="1"/>
        </xdr:cNvPicPr>
      </xdr:nvPicPr>
      <xdr:blipFill rotWithShape="1">
        <a:blip xmlns:r="http://schemas.openxmlformats.org/officeDocument/2006/relationships" r:embed="rId1" cstate="print"/>
        <a:srcRect t="83569"/>
        <a:stretch/>
      </xdr:blipFill>
      <xdr:spPr>
        <a:xfrm>
          <a:off x="0" y="0"/>
          <a:ext cx="1631060" cy="9230139"/>
        </a:xfrm>
        <a:prstGeom prst="rect">
          <a:avLst/>
        </a:prstGeom>
      </xdr:spPr>
    </xdr:pic>
    <xdr:clientData/>
  </xdr:twoCellAnchor>
  <xdr:twoCellAnchor editAs="absolute">
    <xdr:from>
      <xdr:col>0</xdr:col>
      <xdr:colOff>8283</xdr:colOff>
      <xdr:row>0</xdr:row>
      <xdr:rowOff>0</xdr:rowOff>
    </xdr:from>
    <xdr:to>
      <xdr:col>0</xdr:col>
      <xdr:colOff>1617807</xdr:colOff>
      <xdr:row>14</xdr:row>
      <xdr:rowOff>124239</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rotWithShape="1">
        <a:blip xmlns:r="http://schemas.openxmlformats.org/officeDocument/2006/relationships" r:embed="rId1" cstate="print"/>
        <a:srcRect b="39140"/>
        <a:stretch/>
      </xdr:blipFill>
      <xdr:spPr>
        <a:xfrm>
          <a:off x="8283" y="0"/>
          <a:ext cx="1609524" cy="4219161"/>
        </a:xfrm>
        <a:prstGeom prst="rect">
          <a:avLst/>
        </a:prstGeom>
      </xdr:spPr>
    </xdr:pic>
    <xdr:clientData/>
  </xdr:twoCellAnchor>
  <xdr:twoCellAnchor editAs="absolute">
    <xdr:from>
      <xdr:col>10</xdr:col>
      <xdr:colOff>253398</xdr:colOff>
      <xdr:row>0</xdr:row>
      <xdr:rowOff>0</xdr:rowOff>
    </xdr:from>
    <xdr:to>
      <xdr:col>12</xdr:col>
      <xdr:colOff>622851</xdr:colOff>
      <xdr:row>14</xdr:row>
      <xdr:rowOff>82826</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rotWithShape="1">
        <a:blip xmlns:r="http://schemas.openxmlformats.org/officeDocument/2006/relationships" r:embed="rId1" cstate="print"/>
        <a:srcRect t="-1" b="39741"/>
        <a:stretch/>
      </xdr:blipFill>
      <xdr:spPr>
        <a:xfrm>
          <a:off x="11391850" y="0"/>
          <a:ext cx="1615158" cy="4177748"/>
        </a:xfrm>
        <a:prstGeom prst="rect">
          <a:avLst/>
        </a:prstGeom>
      </xdr:spPr>
    </xdr:pic>
    <xdr:clientData/>
  </xdr:twoCellAnchor>
  <xdr:oneCellAnchor>
    <xdr:from>
      <xdr:col>0</xdr:col>
      <xdr:colOff>1606812</xdr:colOff>
      <xdr:row>15</xdr:row>
      <xdr:rowOff>157859</xdr:rowOff>
    </xdr:from>
    <xdr:ext cx="4065921" cy="405367"/>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1606812" y="4431685"/>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8</xdr:col>
      <xdr:colOff>15240</xdr:colOff>
      <xdr:row>16</xdr:row>
      <xdr:rowOff>38100</xdr:rowOff>
    </xdr:from>
    <xdr:to>
      <xdr:col>8</xdr:col>
      <xdr:colOff>784860</xdr:colOff>
      <xdr:row>17</xdr:row>
      <xdr:rowOff>0</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700-00000B000000}"/>
            </a:ext>
          </a:extLst>
        </xdr:cNvPr>
        <xdr:cNvSpPr txBox="1"/>
      </xdr:nvSpPr>
      <xdr:spPr>
        <a:xfrm>
          <a:off x="9037320" y="449580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1722787</xdr:colOff>
      <xdr:row>2</xdr:row>
      <xdr:rowOff>66264</xdr:rowOff>
    </xdr:from>
    <xdr:to>
      <xdr:col>1</xdr:col>
      <xdr:colOff>1351120</xdr:colOff>
      <xdr:row>2</xdr:row>
      <xdr:rowOff>1085312</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cstate="print"/>
        <a:stretch>
          <a:fillRect/>
        </a:stretch>
      </xdr:blipFill>
      <xdr:spPr>
        <a:xfrm>
          <a:off x="1722787" y="752064"/>
          <a:ext cx="1533333" cy="1019048"/>
        </a:xfrm>
        <a:prstGeom prst="rect">
          <a:avLst/>
        </a:prstGeom>
      </xdr:spPr>
    </xdr:pic>
    <xdr:clientData/>
  </xdr:twoCellAnchor>
  <xdr:twoCellAnchor>
    <xdr:from>
      <xdr:col>0</xdr:col>
      <xdr:colOff>8283</xdr:colOff>
      <xdr:row>14</xdr:row>
      <xdr:rowOff>132521</xdr:rowOff>
    </xdr:from>
    <xdr:to>
      <xdr:col>0</xdr:col>
      <xdr:colOff>1617807</xdr:colOff>
      <xdr:row>47</xdr:row>
      <xdr:rowOff>190500</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rotWithShape="1">
        <a:blip xmlns:r="http://schemas.openxmlformats.org/officeDocument/2006/relationships" r:embed="rId3" cstate="print"/>
        <a:srcRect t="83569"/>
        <a:stretch/>
      </xdr:blipFill>
      <xdr:spPr>
        <a:xfrm>
          <a:off x="8283" y="4663108"/>
          <a:ext cx="1609524" cy="3793435"/>
        </a:xfrm>
        <a:prstGeom prst="rect">
          <a:avLst/>
        </a:prstGeom>
      </xdr:spPr>
    </xdr:pic>
    <xdr:clientData/>
  </xdr:twoCellAnchor>
  <xdr:twoCellAnchor>
    <xdr:from>
      <xdr:col>12</xdr:col>
      <xdr:colOff>137160</xdr:colOff>
      <xdr:row>0</xdr:row>
      <xdr:rowOff>0</xdr:rowOff>
    </xdr:from>
    <xdr:to>
      <xdr:col>13</xdr:col>
      <xdr:colOff>1013459</xdr:colOff>
      <xdr:row>47</xdr:row>
      <xdr:rowOff>182879</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rotWithShape="1">
        <a:blip xmlns:r="http://schemas.openxmlformats.org/officeDocument/2006/relationships" r:embed="rId3" cstate="print"/>
        <a:srcRect t="83569"/>
        <a:stretch/>
      </xdr:blipFill>
      <xdr:spPr>
        <a:xfrm>
          <a:off x="10073640" y="0"/>
          <a:ext cx="1638299" cy="7406639"/>
        </a:xfrm>
        <a:prstGeom prst="rect">
          <a:avLst/>
        </a:prstGeom>
      </xdr:spPr>
    </xdr:pic>
    <xdr:clientData/>
  </xdr:twoCellAnchor>
  <xdr:twoCellAnchor editAs="absolute">
    <xdr:from>
      <xdr:col>0</xdr:col>
      <xdr:colOff>8283</xdr:colOff>
      <xdr:row>0</xdr:row>
      <xdr:rowOff>1</xdr:rowOff>
    </xdr:from>
    <xdr:to>
      <xdr:col>0</xdr:col>
      <xdr:colOff>1617807</xdr:colOff>
      <xdr:row>19</xdr:row>
      <xdr:rowOff>6626</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rotWithShape="1">
        <a:blip xmlns:r="http://schemas.openxmlformats.org/officeDocument/2006/relationships" r:embed="rId3" cstate="print"/>
        <a:srcRect b="24285"/>
        <a:stretch/>
      </xdr:blipFill>
      <xdr:spPr>
        <a:xfrm>
          <a:off x="8283" y="1"/>
          <a:ext cx="1609524" cy="5234608"/>
        </a:xfrm>
        <a:prstGeom prst="rect">
          <a:avLst/>
        </a:prstGeom>
      </xdr:spPr>
    </xdr:pic>
    <xdr:clientData/>
  </xdr:twoCellAnchor>
  <xdr:twoCellAnchor editAs="absolute">
    <xdr:from>
      <xdr:col>12</xdr:col>
      <xdr:colOff>136452</xdr:colOff>
      <xdr:row>0</xdr:row>
      <xdr:rowOff>0</xdr:rowOff>
    </xdr:from>
    <xdr:to>
      <xdr:col>13</xdr:col>
      <xdr:colOff>1013459</xdr:colOff>
      <xdr:row>19</xdr:row>
      <xdr:rowOff>6625</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rotWithShape="1">
        <a:blip xmlns:r="http://schemas.openxmlformats.org/officeDocument/2006/relationships" r:embed="rId3" cstate="print"/>
        <a:srcRect b="24285"/>
        <a:stretch/>
      </xdr:blipFill>
      <xdr:spPr>
        <a:xfrm>
          <a:off x="10072932" y="0"/>
          <a:ext cx="1639007" cy="5211085"/>
        </a:xfrm>
        <a:prstGeom prst="rect">
          <a:avLst/>
        </a:prstGeom>
      </xdr:spPr>
    </xdr:pic>
    <xdr:clientData/>
  </xdr:twoCellAnchor>
  <xdr:oneCellAnchor>
    <xdr:from>
      <xdr:col>0</xdr:col>
      <xdr:colOff>1615095</xdr:colOff>
      <xdr:row>28</xdr:row>
      <xdr:rowOff>157859</xdr:rowOff>
    </xdr:from>
    <xdr:ext cx="4065921" cy="405367"/>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1615095" y="8046800"/>
          <a:ext cx="4065921"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rgbClr val="0D362E"/>
              </a:solidFill>
            </a:rPr>
            <a:t>© 2018 ACT Ltd.</a:t>
          </a:r>
          <a:r>
            <a:rPr lang="en-GB" sz="1000" baseline="0">
              <a:solidFill>
                <a:srgbClr val="0D362E"/>
              </a:solidFill>
            </a:rPr>
            <a:t> All rights reserved. All products are available worldwide.</a:t>
          </a:r>
        </a:p>
        <a:p>
          <a:r>
            <a:rPr lang="en-GB" sz="1000" baseline="0">
              <a:solidFill>
                <a:srgbClr val="0D362E"/>
              </a:solidFill>
            </a:rPr>
            <a:t>For more information contact: info@ace-hplc.com or www.ace-hplc.com</a:t>
          </a:r>
          <a:endParaRPr lang="en-GB" sz="1000">
            <a:solidFill>
              <a:srgbClr val="0D362E"/>
            </a:solidFill>
          </a:endParaRPr>
        </a:p>
      </xdr:txBody>
    </xdr:sp>
    <xdr:clientData/>
  </xdr:oneCellAnchor>
  <xdr:twoCellAnchor>
    <xdr:from>
      <xdr:col>9</xdr:col>
      <xdr:colOff>0</xdr:colOff>
      <xdr:row>28</xdr:row>
      <xdr:rowOff>0</xdr:rowOff>
    </xdr:from>
    <xdr:to>
      <xdr:col>10</xdr:col>
      <xdr:colOff>152400</xdr:colOff>
      <xdr:row>28</xdr:row>
      <xdr:rowOff>152400</xdr:rowOff>
    </xdr:to>
    <xdr:sp macro="" textlink="">
      <xdr:nvSpPr>
        <xdr:cNvPr id="9" name="TextBox 8">
          <a:hlinkClick xmlns:r="http://schemas.openxmlformats.org/officeDocument/2006/relationships" r:id="rId1"/>
          <a:extLst>
            <a:ext uri="{FF2B5EF4-FFF2-40B4-BE49-F238E27FC236}">
              <a16:creationId xmlns:a16="http://schemas.microsoft.com/office/drawing/2014/main" id="{00000000-0008-0000-0800-000009000000}"/>
            </a:ext>
          </a:extLst>
        </xdr:cNvPr>
        <xdr:cNvSpPr txBox="1"/>
      </xdr:nvSpPr>
      <xdr:spPr>
        <a:xfrm>
          <a:off x="8100060" y="6858000"/>
          <a:ext cx="76962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ce-hplc.com?subject=Please%20Register%20Me%20For%20ACE%20LC%20Translator%20Updates"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file:///C:\Users\jhulse\AppData\Roaming\Microsoft\Excel\pdfs\AN1080%20Disease%20Biomarker%20Profiling%20I.pdf" TargetMode="External"/><Relationship Id="rId13" Type="http://schemas.openxmlformats.org/officeDocument/2006/relationships/hyperlink" Target="http://www.ace-hplc.com/" TargetMode="External"/><Relationship Id="rId18" Type="http://schemas.openxmlformats.org/officeDocument/2006/relationships/ctrlProp" Target="../ctrlProps/ctrlProp1.xml"/><Relationship Id="rId3" Type="http://schemas.openxmlformats.org/officeDocument/2006/relationships/hyperlink" Target="file:///C:\Users\jhulse\AppData\Roaming\Microsoft\Excel\pdfs\AN1030%20Corticosteroids%20by%20LC-MSMS.pdf" TargetMode="External"/><Relationship Id="rId7" Type="http://schemas.openxmlformats.org/officeDocument/2006/relationships/hyperlink" Target="file:///C:\Users\jhulse\AppData\Roaming\Microsoft\Excel\pdfs\AN1070%20Cytotoxic%20Agents%20by%20UHPLC-MSMS.pdf" TargetMode="External"/><Relationship Id="rId12" Type="http://schemas.openxmlformats.org/officeDocument/2006/relationships/hyperlink" Target="mailto:info@ace-hplc.com?subject=ACE%20LC%20Translator%20-%20Application%20Guides" TargetMode="External"/><Relationship Id="rId17" Type="http://schemas.openxmlformats.org/officeDocument/2006/relationships/vmlDrawing" Target="../drawings/vmlDrawing1.vml"/><Relationship Id="rId2" Type="http://schemas.openxmlformats.org/officeDocument/2006/relationships/hyperlink" Target="file:///C:\Users\jhulse\AppData\Roaming\Microsoft\Excel\pdfs\AN1010%20Amphetamines%20in%20Urine%20by%20LCMSMS.pdf" TargetMode="External"/><Relationship Id="rId16" Type="http://schemas.openxmlformats.org/officeDocument/2006/relationships/drawing" Target="../drawings/drawing10.xml"/><Relationship Id="rId1" Type="http://schemas.openxmlformats.org/officeDocument/2006/relationships/hyperlink" Target="file:///C:\Users\jhulse\AppData\Roaming\Microsoft\Excel\pdfs\AN1020%20Artificial%20Sweeteners%20(Stevia%20Glycosides).pdf" TargetMode="External"/><Relationship Id="rId6" Type="http://schemas.openxmlformats.org/officeDocument/2006/relationships/hyperlink" Target="file:///C:\Users\jhulse\AppData\Roaming\Microsoft\Excel\pdfs\AN1060%20Complex%20Steroid%20Mixture%20Separation.pdf" TargetMode="External"/><Relationship Id="rId11" Type="http://schemas.openxmlformats.org/officeDocument/2006/relationships/hyperlink" Target="mailto:info@ace-hplc.com" TargetMode="External"/><Relationship Id="rId5" Type="http://schemas.openxmlformats.org/officeDocument/2006/relationships/hyperlink" Target="file:///C:\Users\jhulse\AppData\Roaming\Microsoft\Excel\pdfs\AN1050%20Aspirin%20and%20Related%20Substances.pdf" TargetMode="External"/><Relationship Id="rId15" Type="http://schemas.openxmlformats.org/officeDocument/2006/relationships/printerSettings" Target="../printerSettings/printerSettings10.bin"/><Relationship Id="rId10" Type="http://schemas.openxmlformats.org/officeDocument/2006/relationships/hyperlink" Target="file:///C:\Users\jhulse\AppData\Roaming\Microsoft\Excel\pdfs\AN1100%20Ethyl%20Glucuronide%20in%20Water%20by%20LC-MSMS.pdf" TargetMode="External"/><Relationship Id="rId4" Type="http://schemas.openxmlformats.org/officeDocument/2006/relationships/hyperlink" Target="file:///C:\Users\jhulse\AppData\Roaming\Microsoft\Excel\pdfs\AN1040%20Dermorphin%20in%20Equine%20Urine%20by%20LC-MSMS.pdf" TargetMode="External"/><Relationship Id="rId9" Type="http://schemas.openxmlformats.org/officeDocument/2006/relationships/hyperlink" Target="file:///C:\Users\jhulse\AppData\Roaming\Microsoft\Excel\pdfs\AN1090%20Disease%20Biomarker%20Profiling%20II.pdf" TargetMode="External"/><Relationship Id="rId14" Type="http://schemas.openxmlformats.org/officeDocument/2006/relationships/hyperlink" Target="http://www.ace-hplc.com/" TargetMode="Externa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mailto:info@ace-hplc.com?subject=ACE%20LC%20Translator%20-%20Stationary%20Phase%20Brochure" TargetMode="External"/><Relationship Id="rId7" Type="http://schemas.openxmlformats.org/officeDocument/2006/relationships/printerSettings" Target="../printerSettings/printerSettings11.bin"/><Relationship Id="rId2" Type="http://schemas.openxmlformats.org/officeDocument/2006/relationships/hyperlink" Target="mailto:info@ace-hplc.com" TargetMode="External"/><Relationship Id="rId1" Type="http://schemas.openxmlformats.org/officeDocument/2006/relationships/hyperlink" Target="mailto:info@ace-hplc.com?subject=ACE%20Knowledge%20Portal%20-%20MDK%20Brochure" TargetMode="External"/><Relationship Id="rId6" Type="http://schemas.openxmlformats.org/officeDocument/2006/relationships/hyperlink" Target="mailto:info@ace-hplc.com?subject=ACE%20LC%20Translator%20-%20MDK%20Brochure" TargetMode="External"/><Relationship Id="rId5" Type="http://schemas.openxmlformats.org/officeDocument/2006/relationships/hyperlink" Target="http://www.ace-hplc.com/" TargetMode="External"/><Relationship Id="rId10" Type="http://schemas.openxmlformats.org/officeDocument/2006/relationships/ctrlProp" Target="../ctrlProps/ctrlProp2.xml"/><Relationship Id="rId4" Type="http://schemas.openxmlformats.org/officeDocument/2006/relationships/hyperlink" Target="http://www.ace-hplc.com/technical-area/literature.aspx" TargetMode="External"/><Relationship Id="rId9"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mailto:info@ace-hplc.com?subject=ACE%20LC%20Translator%20-%20Problems" TargetMode="External"/><Relationship Id="rId7" Type="http://schemas.openxmlformats.org/officeDocument/2006/relationships/printerSettings" Target="../printerSettings/printerSettings12.bin"/><Relationship Id="rId2" Type="http://schemas.openxmlformats.org/officeDocument/2006/relationships/hyperlink" Target="mailto:info@ace-hplc.com?subject=ACE%20LC%20Translator%20-%20Feeback" TargetMode="External"/><Relationship Id="rId1" Type="http://schemas.openxmlformats.org/officeDocument/2006/relationships/hyperlink" Target="mailto:info@ace-hplc.com?subject=ACE%20Knowledge%20Portal" TargetMode="External"/><Relationship Id="rId6" Type="http://schemas.openxmlformats.org/officeDocument/2006/relationships/hyperlink" Target="mailto:info@ace-hplc.com?subject=Please%20Register%20Me%20For%20ACE%20LC%20Translator%20Updates" TargetMode="External"/><Relationship Id="rId5" Type="http://schemas.openxmlformats.org/officeDocument/2006/relationships/hyperlink" Target="mailto:info@ace-hplc.com?subject=ACE%20LC%20Translator%20-%20Technical%20Question" TargetMode="External"/><Relationship Id="rId4" Type="http://schemas.openxmlformats.org/officeDocument/2006/relationships/hyperlink" Target="mailto:info@ace-hplc.com?subject=ACE%20LC%20Translator%20-%20More%20Information"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K104"/>
  <sheetViews>
    <sheetView showGridLines="0" showRowColHeaders="0" tabSelected="1" zoomScale="75" zoomScaleNormal="75" workbookViewId="0">
      <selection activeCell="B9" sqref="B9"/>
    </sheetView>
  </sheetViews>
  <sheetFormatPr defaultColWidth="0" defaultRowHeight="14.4" zeroHeight="1" x14ac:dyDescent="0.3"/>
  <cols>
    <col min="1" max="1" width="28.5546875" style="4" customWidth="1"/>
    <col min="2" max="2" width="31.6640625" style="34" bestFit="1" customWidth="1"/>
    <col min="3" max="3" width="2" style="34" customWidth="1"/>
    <col min="4" max="5" width="9.109375" style="34" customWidth="1"/>
    <col min="6" max="6" width="3.33203125" style="34" customWidth="1"/>
    <col min="7" max="7" width="31.6640625" style="34" bestFit="1" customWidth="1"/>
    <col min="8" max="8" width="2" style="4" customWidth="1"/>
    <col min="9" max="10" width="9.109375" style="4" customWidth="1"/>
    <col min="11" max="11" width="14.5546875" style="4" customWidth="1"/>
    <col min="12" max="12" width="9.109375" style="4" customWidth="1"/>
    <col min="13" max="13" width="3.5546875" style="4" customWidth="1"/>
    <col min="14" max="20" width="0" style="4" hidden="1" customWidth="1"/>
    <col min="21" max="63" width="0" style="5" hidden="1" customWidth="1"/>
    <col min="64" max="16384" width="9.109375" style="3" hidden="1"/>
  </cols>
  <sheetData>
    <row r="1" spans="1:63" s="11" customFormat="1" ht="27" customHeight="1" x14ac:dyDescent="0.4">
      <c r="A1" s="15"/>
      <c r="B1" s="141"/>
      <c r="C1" s="15"/>
      <c r="D1" s="15"/>
      <c r="E1" s="15"/>
      <c r="F1" s="15"/>
      <c r="G1" s="15"/>
      <c r="H1" s="15"/>
      <c r="I1" s="15"/>
      <c r="J1" s="132" t="s">
        <v>1048</v>
      </c>
      <c r="K1" s="15"/>
      <c r="L1" s="15"/>
      <c r="M1" s="15"/>
    </row>
    <row r="2" spans="1:63" s="11" customFormat="1" ht="27" customHeight="1" x14ac:dyDescent="0.5">
      <c r="A2" s="390" t="s">
        <v>954</v>
      </c>
      <c r="B2" s="390"/>
      <c r="C2" s="390"/>
      <c r="D2" s="390"/>
      <c r="E2" s="390"/>
      <c r="F2" s="390"/>
      <c r="G2" s="390"/>
      <c r="H2" s="390"/>
      <c r="I2" s="390"/>
      <c r="J2" s="390"/>
      <c r="K2" s="390"/>
      <c r="L2" s="390"/>
      <c r="M2" s="390"/>
    </row>
    <row r="3" spans="1:63" s="16" customFormat="1" ht="71.400000000000006" customHeight="1" x14ac:dyDescent="0.4">
      <c r="D3" s="388" t="s">
        <v>996</v>
      </c>
      <c r="E3" s="388"/>
      <c r="F3" s="388"/>
      <c r="G3" s="388"/>
      <c r="H3" s="388"/>
      <c r="I3" s="388"/>
      <c r="J3" s="388"/>
    </row>
    <row r="4" spans="1:63" s="16" customFormat="1" ht="15" customHeight="1" x14ac:dyDescent="0.4">
      <c r="D4" s="388" t="s">
        <v>997</v>
      </c>
      <c r="E4" s="388"/>
      <c r="F4" s="388"/>
      <c r="G4" s="388"/>
      <c r="H4" s="388"/>
      <c r="I4" s="388"/>
      <c r="J4" s="388"/>
    </row>
    <row r="5" spans="1:63" s="16" customFormat="1" ht="15" customHeight="1" x14ac:dyDescent="0.4">
      <c r="D5" s="310"/>
      <c r="E5" s="310"/>
      <c r="F5" s="310"/>
      <c r="G5" s="310"/>
      <c r="H5" s="310"/>
      <c r="I5" s="310"/>
      <c r="J5" s="310"/>
    </row>
    <row r="6" spans="1:63" s="18" customFormat="1" ht="20.25" customHeight="1" x14ac:dyDescent="0.3">
      <c r="A6" s="115"/>
      <c r="B6" s="389" t="s">
        <v>952</v>
      </c>
      <c r="C6" s="389"/>
      <c r="D6" s="389"/>
      <c r="E6" s="389"/>
      <c r="F6" s="389"/>
      <c r="G6" s="389"/>
      <c r="H6" s="389"/>
      <c r="I6" s="389"/>
      <c r="J6" s="389"/>
      <c r="K6" s="115"/>
      <c r="L6" s="115"/>
      <c r="M6" s="115"/>
      <c r="N6" s="115"/>
      <c r="O6" s="115"/>
      <c r="P6" s="115"/>
      <c r="Q6" s="115"/>
      <c r="R6" s="115"/>
      <c r="S6" s="115"/>
      <c r="T6" s="115"/>
    </row>
    <row r="7" spans="1:63" s="122" customFormat="1" ht="18.75" customHeight="1" x14ac:dyDescent="0.3">
      <c r="A7" s="115"/>
      <c r="B7" s="389"/>
      <c r="C7" s="389"/>
      <c r="D7" s="389"/>
      <c r="E7" s="389"/>
      <c r="F7" s="389"/>
      <c r="G7" s="389"/>
      <c r="H7" s="389"/>
      <c r="I7" s="389"/>
      <c r="J7" s="389"/>
      <c r="K7" s="115"/>
      <c r="L7" s="116"/>
      <c r="M7" s="116"/>
      <c r="N7" s="116"/>
      <c r="O7" s="116"/>
      <c r="P7" s="116"/>
      <c r="Q7" s="116"/>
      <c r="R7" s="116"/>
      <c r="S7" s="116"/>
      <c r="T7" s="116"/>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row>
    <row r="8" spans="1:63" s="122" customFormat="1" ht="15" customHeight="1" x14ac:dyDescent="0.3">
      <c r="A8" s="115"/>
      <c r="B8" s="389"/>
      <c r="C8" s="389"/>
      <c r="D8" s="389"/>
      <c r="E8" s="389"/>
      <c r="F8" s="389"/>
      <c r="G8" s="389"/>
      <c r="H8" s="389"/>
      <c r="I8" s="389"/>
      <c r="J8" s="389"/>
      <c r="K8" s="115"/>
      <c r="L8" s="116"/>
      <c r="M8" s="116"/>
      <c r="N8" s="116"/>
      <c r="O8" s="116"/>
      <c r="P8" s="116"/>
      <c r="Q8" s="116"/>
      <c r="R8" s="116"/>
      <c r="S8" s="116"/>
      <c r="T8" s="116"/>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row>
    <row r="9" spans="1:63" s="122" customFormat="1" ht="15" customHeight="1" x14ac:dyDescent="0.3">
      <c r="A9" s="115"/>
      <c r="B9" s="332" t="s">
        <v>52</v>
      </c>
      <c r="C9" s="333"/>
      <c r="D9" s="334"/>
      <c r="E9" s="333" t="s">
        <v>11</v>
      </c>
      <c r="F9" s="333"/>
      <c r="G9" s="353" t="s">
        <v>1036</v>
      </c>
      <c r="H9" s="333"/>
      <c r="I9" s="335"/>
      <c r="J9" s="13" t="s">
        <v>11</v>
      </c>
      <c r="K9" s="115"/>
      <c r="L9" s="116"/>
      <c r="M9" s="116"/>
      <c r="N9" s="116"/>
      <c r="O9" s="116"/>
      <c r="P9" s="116"/>
      <c r="Q9" s="116"/>
      <c r="R9" s="116"/>
      <c r="S9" s="116"/>
      <c r="T9" s="116"/>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row>
    <row r="10" spans="1:63" s="122" customFormat="1" ht="15" customHeight="1" x14ac:dyDescent="0.3">
      <c r="A10" s="115"/>
      <c r="B10" s="336" t="s">
        <v>759</v>
      </c>
      <c r="C10" s="333"/>
      <c r="D10" s="333"/>
      <c r="E10" s="333"/>
      <c r="F10" s="333"/>
      <c r="G10" s="353" t="s">
        <v>994</v>
      </c>
      <c r="H10" s="354"/>
      <c r="I10" s="354"/>
      <c r="J10" s="13"/>
      <c r="K10" s="115"/>
      <c r="L10" s="116"/>
      <c r="M10" s="116"/>
      <c r="N10" s="116"/>
      <c r="O10" s="116"/>
      <c r="P10" s="116"/>
      <c r="Q10" s="116"/>
      <c r="R10" s="116"/>
      <c r="S10" s="116"/>
      <c r="T10" s="116"/>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row>
    <row r="11" spans="1:63" s="122" customFormat="1" ht="15" customHeight="1" x14ac:dyDescent="0.3">
      <c r="A11" s="115"/>
      <c r="B11" s="332" t="s">
        <v>950</v>
      </c>
      <c r="C11" s="333"/>
      <c r="D11" s="334"/>
      <c r="E11" s="333"/>
      <c r="F11" s="333"/>
      <c r="G11" s="353" t="s">
        <v>951</v>
      </c>
      <c r="H11" s="333"/>
      <c r="I11" s="334"/>
      <c r="J11" s="21"/>
      <c r="K11" s="115"/>
      <c r="L11" s="116"/>
      <c r="M11" s="116"/>
      <c r="N11" s="116"/>
      <c r="O11" s="116"/>
      <c r="P11" s="116"/>
      <c r="Q11" s="116"/>
      <c r="R11" s="116"/>
      <c r="S11" s="116"/>
      <c r="T11" s="116"/>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row>
    <row r="12" spans="1:63" s="122" customFormat="1" ht="15" customHeight="1" x14ac:dyDescent="0.3">
      <c r="A12" s="115"/>
      <c r="B12" s="333"/>
      <c r="C12" s="333"/>
      <c r="D12" s="333"/>
      <c r="E12" s="333"/>
      <c r="F12" s="333"/>
      <c r="G12" s="353" t="s">
        <v>949</v>
      </c>
      <c r="H12" s="333"/>
      <c r="I12" s="333"/>
      <c r="J12" s="13"/>
      <c r="K12" s="13"/>
      <c r="L12" s="116"/>
      <c r="M12" s="116"/>
      <c r="N12" s="116"/>
      <c r="O12" s="116"/>
      <c r="P12" s="116"/>
      <c r="Q12" s="116"/>
      <c r="R12" s="116"/>
      <c r="S12" s="116"/>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row>
    <row r="13" spans="1:63" s="122" customFormat="1" ht="15" customHeight="1" x14ac:dyDescent="0.3">
      <c r="A13" s="340"/>
      <c r="C13" s="333"/>
      <c r="D13" s="333"/>
      <c r="E13" s="333"/>
      <c r="F13" s="333"/>
      <c r="G13" s="332" t="s">
        <v>995</v>
      </c>
      <c r="H13" s="333"/>
      <c r="I13" s="333"/>
      <c r="J13" s="13"/>
      <c r="K13" s="13"/>
      <c r="L13" s="116"/>
      <c r="M13" s="116"/>
      <c r="N13" s="116"/>
      <c r="O13" s="116"/>
      <c r="P13" s="116"/>
      <c r="Q13" s="116"/>
      <c r="R13" s="116"/>
      <c r="S13" s="116"/>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row>
    <row r="14" spans="1:63" s="18" customFormat="1" ht="15" customHeight="1" x14ac:dyDescent="0.3">
      <c r="B14" s="62"/>
      <c r="C14" s="60"/>
      <c r="D14" s="50"/>
      <c r="E14" s="60"/>
      <c r="F14" s="60"/>
      <c r="G14" s="62"/>
      <c r="H14" s="63"/>
      <c r="I14" s="59"/>
      <c r="J14" s="20"/>
      <c r="K14" s="20"/>
      <c r="L14" s="115"/>
      <c r="M14" s="115"/>
      <c r="N14" s="115"/>
      <c r="O14" s="115"/>
      <c r="P14" s="115"/>
      <c r="Q14" s="115"/>
      <c r="R14" s="115"/>
      <c r="S14" s="115"/>
      <c r="T14" s="115"/>
    </row>
    <row r="15" spans="1:63" s="122" customFormat="1" ht="20.25" customHeight="1" x14ac:dyDescent="0.3">
      <c r="A15" s="18"/>
      <c r="B15" s="389" t="s">
        <v>953</v>
      </c>
      <c r="C15" s="389"/>
      <c r="D15" s="389"/>
      <c r="E15" s="389"/>
      <c r="F15" s="389"/>
      <c r="G15" s="389"/>
      <c r="H15" s="389"/>
      <c r="I15" s="389"/>
      <c r="J15" s="389"/>
      <c r="K15" s="18"/>
      <c r="L15" s="116"/>
      <c r="M15" s="116"/>
      <c r="N15" s="116"/>
      <c r="O15" s="116"/>
      <c r="P15" s="116"/>
      <c r="Q15" s="116"/>
      <c r="R15" s="116"/>
      <c r="S15" s="116"/>
      <c r="T15" s="116"/>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row>
    <row r="16" spans="1:63" s="122" customFormat="1" ht="18.75" customHeight="1" x14ac:dyDescent="0.3">
      <c r="A16" s="18"/>
      <c r="B16" s="389"/>
      <c r="C16" s="389"/>
      <c r="D16" s="389"/>
      <c r="E16" s="389"/>
      <c r="F16" s="389"/>
      <c r="G16" s="389"/>
      <c r="H16" s="389"/>
      <c r="I16" s="389"/>
      <c r="J16" s="389"/>
      <c r="K16" s="18"/>
      <c r="L16" s="116"/>
      <c r="M16" s="116"/>
      <c r="N16" s="116"/>
      <c r="O16" s="116"/>
      <c r="P16" s="116"/>
      <c r="Q16" s="116"/>
      <c r="R16" s="116"/>
      <c r="S16" s="116"/>
      <c r="T16" s="116"/>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row>
    <row r="17" spans="1:63" s="122" customFormat="1" x14ac:dyDescent="0.3">
      <c r="A17" s="18"/>
      <c r="B17" s="389"/>
      <c r="C17" s="389"/>
      <c r="D17" s="389"/>
      <c r="E17" s="389"/>
      <c r="F17" s="389"/>
      <c r="G17" s="389"/>
      <c r="H17" s="389"/>
      <c r="I17" s="389"/>
      <c r="J17" s="389"/>
      <c r="K17" s="18"/>
      <c r="L17" s="116"/>
      <c r="M17" s="116"/>
      <c r="N17" s="116"/>
      <c r="O17" s="116"/>
      <c r="P17" s="116"/>
      <c r="Q17" s="116"/>
      <c r="R17" s="116"/>
      <c r="S17" s="116"/>
      <c r="T17" s="116"/>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s="122" customFormat="1" ht="15" customHeight="1" x14ac:dyDescent="0.3">
      <c r="A18" s="337"/>
      <c r="B18" s="339" t="s">
        <v>123</v>
      </c>
      <c r="C18" s="338"/>
      <c r="D18" s="338"/>
      <c r="E18" s="338"/>
      <c r="F18" s="338"/>
      <c r="G18" s="383" t="s">
        <v>1045</v>
      </c>
      <c r="H18" s="18"/>
      <c r="I18" s="18"/>
      <c r="J18" s="18"/>
      <c r="K18" s="18"/>
      <c r="L18" s="116"/>
      <c r="M18" s="116"/>
      <c r="N18" s="116"/>
      <c r="O18" s="116"/>
      <c r="P18" s="116"/>
      <c r="Q18" s="116"/>
      <c r="R18" s="116"/>
      <c r="S18" s="116"/>
      <c r="T18" s="116"/>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row>
    <row r="19" spans="1:63" s="122" customFormat="1" ht="15.6" x14ac:dyDescent="0.3">
      <c r="A19" s="337"/>
      <c r="B19" s="339" t="s">
        <v>821</v>
      </c>
      <c r="C19" s="338"/>
      <c r="D19" s="338"/>
      <c r="E19" s="338"/>
      <c r="F19" s="338"/>
      <c r="G19" s="383" t="s">
        <v>771</v>
      </c>
      <c r="H19" s="18"/>
      <c r="I19" s="18"/>
      <c r="J19" s="18"/>
      <c r="K19" s="18"/>
      <c r="L19" s="116"/>
      <c r="M19" s="116"/>
      <c r="N19" s="116"/>
      <c r="O19" s="116"/>
      <c r="P19" s="116"/>
      <c r="Q19" s="116"/>
      <c r="R19" s="116"/>
      <c r="S19" s="116"/>
      <c r="T19" s="116"/>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row>
    <row r="20" spans="1:63" s="122" customFormat="1" ht="16.2" thickBot="1" x14ac:dyDescent="0.35">
      <c r="A20" s="18"/>
      <c r="B20" s="357"/>
      <c r="C20" s="358"/>
      <c r="D20" s="65"/>
      <c r="E20" s="65"/>
      <c r="F20" s="65"/>
      <c r="G20" s="133"/>
      <c r="H20" s="20"/>
      <c r="I20" s="20"/>
      <c r="J20" s="20"/>
      <c r="K20" s="18"/>
      <c r="L20" s="116"/>
      <c r="M20" s="116"/>
      <c r="N20" s="116"/>
      <c r="O20" s="116"/>
      <c r="P20" s="116"/>
      <c r="Q20" s="116"/>
      <c r="R20" s="116"/>
      <c r="S20" s="116"/>
      <c r="T20" s="116"/>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row>
    <row r="21" spans="1:63" s="122" customFormat="1" ht="30.6" customHeight="1" thickBot="1" x14ac:dyDescent="0.35">
      <c r="A21" s="18"/>
      <c r="B21" s="385" t="s">
        <v>1028</v>
      </c>
      <c r="C21" s="386"/>
      <c r="D21" s="386"/>
      <c r="E21" s="386"/>
      <c r="F21" s="386"/>
      <c r="G21" s="386"/>
      <c r="H21" s="386"/>
      <c r="I21" s="386"/>
      <c r="J21" s="387"/>
      <c r="K21" s="18"/>
      <c r="L21" s="116"/>
      <c r="M21" s="116"/>
      <c r="N21" s="116"/>
      <c r="O21" s="116"/>
      <c r="P21" s="116"/>
      <c r="Q21" s="116"/>
      <c r="R21" s="116"/>
      <c r="S21" s="116"/>
      <c r="T21" s="116"/>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row>
    <row r="22" spans="1:63" s="122" customFormat="1" ht="15.6" x14ac:dyDescent="0.3">
      <c r="A22" s="18"/>
      <c r="B22" s="39"/>
      <c r="C22" s="39"/>
      <c r="D22" s="39"/>
      <c r="E22" s="39"/>
      <c r="F22" s="39"/>
      <c r="G22" s="350"/>
      <c r="H22" s="18"/>
      <c r="I22" s="18"/>
      <c r="J22" s="18"/>
      <c r="K22" s="18"/>
      <c r="L22" s="116"/>
      <c r="M22" s="116"/>
      <c r="N22" s="116"/>
      <c r="O22" s="116"/>
      <c r="P22" s="116"/>
      <c r="Q22" s="116"/>
      <c r="R22" s="116"/>
      <c r="S22" s="116"/>
      <c r="T22" s="116"/>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row>
    <row r="23" spans="1:63" s="122" customFormat="1" x14ac:dyDescent="0.3">
      <c r="A23" s="18"/>
      <c r="B23" s="39"/>
      <c r="C23" s="39"/>
      <c r="D23" s="39"/>
      <c r="E23" s="39"/>
      <c r="F23" s="39"/>
      <c r="G23" s="39"/>
      <c r="H23" s="18"/>
      <c r="I23" s="18"/>
      <c r="J23" s="337"/>
      <c r="K23" s="337"/>
      <c r="L23" s="116"/>
      <c r="M23" s="116"/>
      <c r="N23" s="116"/>
      <c r="O23" s="116"/>
      <c r="P23" s="116"/>
      <c r="Q23" s="116"/>
      <c r="R23" s="116"/>
      <c r="S23" s="116"/>
      <c r="T23" s="116"/>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row>
    <row r="24" spans="1:63" s="122" customFormat="1" x14ac:dyDescent="0.3">
      <c r="A24" s="18"/>
      <c r="B24" s="39"/>
      <c r="C24" s="39"/>
      <c r="D24" s="39"/>
      <c r="E24" s="39"/>
      <c r="F24" s="39"/>
      <c r="G24" s="39"/>
      <c r="H24" s="18"/>
      <c r="I24" s="18"/>
      <c r="J24" s="337"/>
      <c r="K24" s="337"/>
      <c r="L24" s="116"/>
      <c r="M24" s="116"/>
      <c r="N24" s="116"/>
      <c r="O24" s="116"/>
      <c r="P24" s="116"/>
      <c r="Q24" s="116"/>
      <c r="R24" s="116"/>
      <c r="S24" s="116"/>
      <c r="T24" s="116"/>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row>
    <row r="25" spans="1:63" hidden="1" x14ac:dyDescent="0.3">
      <c r="A25" s="12"/>
      <c r="B25" s="39"/>
      <c r="C25" s="39"/>
      <c r="D25" s="39"/>
      <c r="E25" s="39"/>
      <c r="F25" s="39"/>
      <c r="G25" s="39"/>
      <c r="H25" s="18"/>
      <c r="I25" s="18"/>
      <c r="J25" s="18"/>
      <c r="K25" s="12"/>
    </row>
    <row r="26" spans="1:63" hidden="1" x14ac:dyDescent="0.3">
      <c r="A26" s="12"/>
      <c r="B26" s="31"/>
      <c r="C26" s="31"/>
      <c r="D26" s="31"/>
      <c r="E26" s="31"/>
      <c r="F26" s="31"/>
      <c r="G26" s="31"/>
      <c r="H26" s="12"/>
      <c r="I26" s="12"/>
      <c r="J26" s="12"/>
      <c r="K26" s="12"/>
    </row>
    <row r="27" spans="1:63" hidden="1" x14ac:dyDescent="0.3">
      <c r="A27" s="12"/>
      <c r="B27" s="31"/>
      <c r="C27" s="31"/>
      <c r="D27" s="31"/>
      <c r="E27" s="31"/>
      <c r="F27" s="31"/>
      <c r="G27" s="31"/>
      <c r="H27" s="12"/>
      <c r="I27" s="12"/>
      <c r="J27" s="12"/>
      <c r="K27" s="12"/>
    </row>
    <row r="28" spans="1:63" hidden="1" x14ac:dyDescent="0.3">
      <c r="A28" s="12"/>
      <c r="B28" s="31"/>
      <c r="C28" s="31"/>
      <c r="D28" s="31"/>
      <c r="E28" s="31"/>
      <c r="F28" s="31"/>
      <c r="G28" s="31"/>
      <c r="H28" s="12"/>
      <c r="I28" s="12"/>
      <c r="J28" s="12"/>
      <c r="K28" s="12"/>
    </row>
    <row r="29" spans="1:63" hidden="1" x14ac:dyDescent="0.3">
      <c r="A29" s="12"/>
      <c r="B29" s="31"/>
      <c r="C29" s="31"/>
      <c r="D29" s="31"/>
      <c r="E29" s="31"/>
      <c r="F29" s="31"/>
      <c r="G29" s="31"/>
      <c r="H29" s="12"/>
      <c r="I29" s="12"/>
      <c r="J29" s="12"/>
      <c r="K29" s="12"/>
    </row>
    <row r="30" spans="1:63" hidden="1" x14ac:dyDescent="0.3">
      <c r="A30" s="12"/>
      <c r="B30" s="31"/>
      <c r="C30" s="31"/>
      <c r="D30" s="31"/>
      <c r="E30" s="31"/>
      <c r="F30" s="31"/>
      <c r="G30" s="31"/>
      <c r="H30" s="12"/>
      <c r="I30" s="12"/>
      <c r="J30" s="12"/>
      <c r="K30" s="12"/>
    </row>
    <row r="31" spans="1:63" hidden="1" x14ac:dyDescent="0.3">
      <c r="A31" s="12"/>
      <c r="B31" s="31"/>
      <c r="C31" s="31"/>
      <c r="D31" s="31"/>
      <c r="E31" s="31"/>
      <c r="F31" s="31"/>
      <c r="G31" s="31"/>
      <c r="H31" s="12"/>
      <c r="I31" s="12"/>
      <c r="J31" s="12"/>
      <c r="K31" s="12"/>
    </row>
    <row r="32" spans="1:63" hidden="1" x14ac:dyDescent="0.3">
      <c r="A32" s="12"/>
      <c r="B32" s="31"/>
      <c r="C32" s="31"/>
      <c r="D32" s="31"/>
      <c r="E32" s="31"/>
      <c r="F32" s="31"/>
      <c r="G32" s="31"/>
      <c r="H32" s="12"/>
      <c r="I32" s="12"/>
      <c r="J32" s="12"/>
      <c r="K32" s="12"/>
    </row>
    <row r="33" spans="1:11" hidden="1" x14ac:dyDescent="0.3">
      <c r="A33" s="12"/>
      <c r="B33" s="31"/>
      <c r="C33" s="31"/>
      <c r="D33" s="31"/>
      <c r="E33" s="31"/>
      <c r="F33" s="31"/>
      <c r="G33" s="31"/>
      <c r="H33" s="12"/>
      <c r="I33" s="12"/>
      <c r="J33" s="12"/>
      <c r="K33" s="12"/>
    </row>
    <row r="34" spans="1:11" hidden="1" x14ac:dyDescent="0.3">
      <c r="A34" s="12"/>
      <c r="B34" s="31"/>
      <c r="C34" s="31"/>
      <c r="D34" s="31"/>
      <c r="E34" s="31"/>
      <c r="F34" s="31"/>
      <c r="G34" s="31"/>
      <c r="H34" s="12"/>
      <c r="I34" s="12"/>
      <c r="J34" s="12"/>
      <c r="K34" s="12"/>
    </row>
    <row r="35" spans="1:11" hidden="1" x14ac:dyDescent="0.3">
      <c r="A35" s="12"/>
      <c r="B35" s="31"/>
      <c r="C35" s="31"/>
      <c r="D35" s="31"/>
      <c r="E35" s="31"/>
      <c r="F35" s="31"/>
      <c r="G35" s="31"/>
      <c r="H35" s="12"/>
      <c r="I35" s="12"/>
      <c r="J35" s="12"/>
      <c r="K35" s="12"/>
    </row>
    <row r="36" spans="1:11" hidden="1" x14ac:dyDescent="0.3">
      <c r="A36" s="12"/>
      <c r="B36" s="31"/>
      <c r="C36" s="31"/>
      <c r="D36" s="31"/>
      <c r="E36" s="31"/>
      <c r="F36" s="31"/>
      <c r="G36" s="31"/>
      <c r="H36" s="12"/>
      <c r="I36" s="12"/>
      <c r="J36" s="12"/>
      <c r="K36" s="12"/>
    </row>
    <row r="37" spans="1:11" hidden="1" x14ac:dyDescent="0.3">
      <c r="A37" s="12"/>
      <c r="B37" s="31"/>
      <c r="C37" s="31"/>
      <c r="D37" s="31"/>
      <c r="E37" s="31"/>
      <c r="F37" s="31"/>
      <c r="G37" s="31"/>
      <c r="H37" s="12"/>
      <c r="I37" s="12"/>
      <c r="J37" s="12"/>
      <c r="K37" s="12"/>
    </row>
    <row r="38" spans="1:11" hidden="1" x14ac:dyDescent="0.3">
      <c r="A38" s="12"/>
      <c r="B38" s="31"/>
      <c r="C38" s="31"/>
      <c r="D38" s="31"/>
      <c r="E38" s="31"/>
      <c r="F38" s="31"/>
      <c r="G38" s="31"/>
      <c r="H38" s="12"/>
      <c r="I38" s="12"/>
      <c r="J38" s="12"/>
      <c r="K38" s="12"/>
    </row>
    <row r="39" spans="1:11" hidden="1" x14ac:dyDescent="0.3">
      <c r="A39" s="12"/>
      <c r="B39" s="31"/>
      <c r="C39" s="31"/>
      <c r="D39" s="31"/>
      <c r="E39" s="31"/>
      <c r="F39" s="31"/>
      <c r="G39" s="31"/>
      <c r="H39" s="12"/>
      <c r="I39" s="12"/>
      <c r="J39" s="12"/>
      <c r="K39" s="12"/>
    </row>
    <row r="40" spans="1:11" hidden="1" x14ac:dyDescent="0.3">
      <c r="A40" s="12"/>
      <c r="B40" s="31"/>
      <c r="C40" s="31"/>
      <c r="D40" s="31"/>
      <c r="E40" s="31"/>
      <c r="F40" s="31"/>
      <c r="G40" s="31"/>
      <c r="H40" s="12"/>
      <c r="I40" s="12"/>
      <c r="J40" s="12"/>
      <c r="K40" s="12"/>
    </row>
    <row r="41" spans="1:11" hidden="1" x14ac:dyDescent="0.3">
      <c r="A41" s="12"/>
      <c r="B41" s="31"/>
      <c r="C41" s="31"/>
      <c r="D41" s="31"/>
      <c r="E41" s="31"/>
      <c r="F41" s="31"/>
      <c r="G41" s="31"/>
      <c r="H41" s="12"/>
      <c r="I41" s="12"/>
      <c r="J41" s="12"/>
      <c r="K41" s="12"/>
    </row>
    <row r="42" spans="1:11" hidden="1" x14ac:dyDescent="0.3">
      <c r="A42" s="12"/>
      <c r="B42" s="31"/>
      <c r="C42" s="31"/>
      <c r="D42" s="31"/>
      <c r="E42" s="31"/>
      <c r="F42" s="31"/>
      <c r="G42" s="31"/>
      <c r="H42" s="12"/>
      <c r="I42" s="12"/>
      <c r="J42" s="12"/>
      <c r="K42" s="12"/>
    </row>
    <row r="43" spans="1:11" hidden="1" x14ac:dyDescent="0.3">
      <c r="A43" s="12"/>
      <c r="B43" s="31"/>
      <c r="C43" s="31"/>
      <c r="D43" s="31"/>
      <c r="E43" s="31"/>
      <c r="F43" s="31"/>
      <c r="G43" s="31"/>
      <c r="H43" s="12"/>
      <c r="I43" s="12"/>
      <c r="J43" s="12"/>
      <c r="K43" s="12"/>
    </row>
    <row r="44" spans="1:11" hidden="1" x14ac:dyDescent="0.3">
      <c r="A44" s="12"/>
      <c r="B44" s="31"/>
      <c r="C44" s="31"/>
      <c r="D44" s="31"/>
      <c r="E44" s="31"/>
      <c r="F44" s="31"/>
      <c r="G44" s="31"/>
      <c r="H44" s="12"/>
      <c r="I44" s="12"/>
      <c r="J44" s="12"/>
      <c r="K44" s="12"/>
    </row>
    <row r="45" spans="1:11" hidden="1" x14ac:dyDescent="0.3">
      <c r="A45" s="1"/>
      <c r="B45" s="32"/>
      <c r="C45" s="32"/>
      <c r="D45" s="29"/>
      <c r="E45" s="29"/>
      <c r="F45" s="31"/>
      <c r="G45" s="29"/>
      <c r="H45" s="7"/>
      <c r="I45" s="7"/>
      <c r="J45" s="1"/>
      <c r="K45" s="1"/>
    </row>
    <row r="46" spans="1:11" hidden="1" x14ac:dyDescent="0.3">
      <c r="A46" s="1"/>
      <c r="B46" s="32"/>
      <c r="C46" s="32"/>
      <c r="D46" s="29"/>
      <c r="E46" s="29"/>
      <c r="F46" s="29"/>
      <c r="G46" s="29"/>
      <c r="H46" s="7"/>
      <c r="I46" s="7"/>
      <c r="J46" s="1"/>
      <c r="K46" s="1"/>
    </row>
    <row r="47" spans="1:11" hidden="1" x14ac:dyDescent="0.3">
      <c r="A47" s="1"/>
      <c r="B47" s="32"/>
      <c r="C47" s="32"/>
      <c r="D47" s="29"/>
      <c r="E47" s="29"/>
      <c r="F47" s="29"/>
      <c r="G47" s="29"/>
      <c r="H47" s="7"/>
      <c r="I47" s="7"/>
      <c r="J47" s="1"/>
      <c r="K47" s="1"/>
    </row>
    <row r="48" spans="1:11" hidden="1" x14ac:dyDescent="0.3">
      <c r="A48" s="1"/>
      <c r="B48" s="32"/>
      <c r="C48" s="32"/>
      <c r="D48" s="29"/>
      <c r="E48" s="29"/>
      <c r="F48" s="29"/>
      <c r="G48" s="29"/>
      <c r="H48" s="7"/>
      <c r="I48" s="7"/>
      <c r="J48" s="1"/>
      <c r="K48" s="1"/>
    </row>
    <row r="49" spans="1:11" hidden="1" x14ac:dyDescent="0.3">
      <c r="A49" s="1"/>
      <c r="B49" s="32"/>
      <c r="C49" s="32"/>
      <c r="D49" s="29"/>
      <c r="E49" s="29"/>
      <c r="F49" s="29"/>
      <c r="G49" s="29"/>
      <c r="H49" s="7"/>
      <c r="I49" s="7"/>
      <c r="J49" s="1"/>
      <c r="K49" s="1"/>
    </row>
    <row r="50" spans="1:11" hidden="1" x14ac:dyDescent="0.3">
      <c r="A50" s="1"/>
      <c r="B50" s="32"/>
      <c r="C50" s="32"/>
      <c r="D50" s="29"/>
      <c r="E50" s="29"/>
      <c r="F50" s="29"/>
      <c r="G50" s="29"/>
      <c r="H50" s="7"/>
      <c r="I50" s="7"/>
      <c r="J50" s="1"/>
      <c r="K50" s="1"/>
    </row>
    <row r="51" spans="1:11" hidden="1" x14ac:dyDescent="0.3">
      <c r="A51" s="1"/>
      <c r="B51" s="32"/>
      <c r="C51" s="32"/>
      <c r="D51" s="29"/>
      <c r="E51" s="29"/>
      <c r="F51" s="29"/>
      <c r="G51" s="29"/>
      <c r="H51" s="7"/>
      <c r="I51" s="7"/>
      <c r="J51" s="1"/>
      <c r="K51" s="1"/>
    </row>
    <row r="52" spans="1:11" hidden="1" x14ac:dyDescent="0.3">
      <c r="A52" s="1"/>
      <c r="B52" s="32"/>
      <c r="C52" s="32"/>
      <c r="D52" s="29"/>
      <c r="E52" s="29"/>
      <c r="F52" s="29"/>
      <c r="G52" s="29"/>
      <c r="H52" s="7"/>
      <c r="I52" s="7"/>
      <c r="J52" s="1"/>
      <c r="K52" s="1"/>
    </row>
    <row r="53" spans="1:11" hidden="1" x14ac:dyDescent="0.3">
      <c r="A53" s="1"/>
      <c r="B53" s="32"/>
      <c r="C53" s="32"/>
      <c r="D53" s="29"/>
      <c r="E53" s="29"/>
      <c r="F53" s="29"/>
      <c r="G53" s="29"/>
      <c r="H53" s="7"/>
      <c r="I53" s="7"/>
      <c r="J53" s="1"/>
      <c r="K53" s="1"/>
    </row>
    <row r="54" spans="1:11" hidden="1" x14ac:dyDescent="0.3">
      <c r="A54" s="1"/>
      <c r="B54" s="32"/>
      <c r="C54" s="32"/>
      <c r="D54" s="29"/>
      <c r="E54" s="29"/>
      <c r="F54" s="29"/>
      <c r="G54" s="29"/>
      <c r="H54" s="7"/>
      <c r="I54" s="7"/>
      <c r="J54" s="1"/>
      <c r="K54" s="1"/>
    </row>
    <row r="55" spans="1:11" hidden="1" x14ac:dyDescent="0.3">
      <c r="A55" s="1"/>
      <c r="B55" s="32"/>
      <c r="C55" s="32"/>
      <c r="D55" s="33"/>
      <c r="E55" s="29"/>
      <c r="F55" s="29"/>
      <c r="G55" s="29"/>
      <c r="H55" s="7"/>
      <c r="I55" s="7"/>
      <c r="J55" s="1"/>
      <c r="K55" s="1"/>
    </row>
    <row r="56" spans="1:11" hidden="1" x14ac:dyDescent="0.3">
      <c r="A56" s="1"/>
      <c r="B56" s="32"/>
      <c r="C56" s="32"/>
      <c r="D56" s="33"/>
      <c r="E56" s="29"/>
      <c r="F56" s="29"/>
      <c r="G56" s="29"/>
      <c r="H56" s="7"/>
      <c r="I56" s="7"/>
      <c r="J56" s="1"/>
      <c r="K56" s="1"/>
    </row>
    <row r="57" spans="1:11" hidden="1" x14ac:dyDescent="0.3">
      <c r="A57" s="1"/>
      <c r="B57" s="32"/>
      <c r="C57" s="32"/>
      <c r="D57" s="33"/>
      <c r="E57" s="29"/>
      <c r="F57" s="29"/>
      <c r="G57" s="29"/>
      <c r="H57" s="7"/>
      <c r="I57" s="7"/>
      <c r="J57" s="1"/>
      <c r="K57" s="1"/>
    </row>
    <row r="58" spans="1:11" hidden="1" x14ac:dyDescent="0.3">
      <c r="A58" s="1"/>
      <c r="B58" s="32"/>
      <c r="C58" s="32"/>
      <c r="D58" s="33"/>
      <c r="E58" s="29"/>
      <c r="F58" s="29"/>
      <c r="G58" s="29"/>
      <c r="H58" s="7"/>
      <c r="I58" s="7"/>
      <c r="J58" s="1"/>
    </row>
    <row r="59" spans="1:11" hidden="1" x14ac:dyDescent="0.3">
      <c r="A59" s="1"/>
      <c r="B59" s="32"/>
      <c r="C59" s="32"/>
      <c r="D59" s="33"/>
      <c r="E59" s="29"/>
      <c r="F59" s="29"/>
      <c r="G59" s="29"/>
      <c r="H59" s="7"/>
      <c r="I59" s="7"/>
      <c r="J59" s="1"/>
    </row>
    <row r="60" spans="1:11" hidden="1" x14ac:dyDescent="0.3">
      <c r="A60" s="1"/>
      <c r="B60" s="32"/>
      <c r="C60" s="32"/>
      <c r="D60" s="33"/>
      <c r="E60" s="29"/>
      <c r="F60" s="29"/>
      <c r="G60" s="29"/>
      <c r="H60" s="7"/>
      <c r="I60" s="7"/>
      <c r="J60" s="1"/>
    </row>
    <row r="61" spans="1:11" hidden="1" x14ac:dyDescent="0.3">
      <c r="A61" s="1"/>
      <c r="B61" s="32"/>
      <c r="C61" s="32"/>
      <c r="D61" s="33"/>
      <c r="E61" s="29"/>
      <c r="F61" s="29"/>
      <c r="G61" s="29"/>
      <c r="H61" s="7"/>
      <c r="I61" s="7"/>
      <c r="J61" s="1"/>
    </row>
    <row r="62" spans="1:11" hidden="1" x14ac:dyDescent="0.3">
      <c r="A62" s="1"/>
      <c r="B62" s="32"/>
      <c r="C62" s="32"/>
      <c r="D62" s="33"/>
      <c r="E62" s="29"/>
      <c r="F62" s="29"/>
      <c r="G62" s="29"/>
      <c r="H62" s="7"/>
      <c r="I62" s="7"/>
      <c r="J62" s="1"/>
    </row>
    <row r="63" spans="1:11" hidden="1" x14ac:dyDescent="0.3">
      <c r="A63" s="1"/>
      <c r="B63" s="32"/>
      <c r="C63" s="32"/>
      <c r="D63" s="33"/>
      <c r="E63" s="29"/>
      <c r="F63" s="29"/>
      <c r="G63" s="29"/>
      <c r="H63" s="7"/>
      <c r="I63" s="7"/>
      <c r="J63" s="1"/>
    </row>
    <row r="64" spans="1:11" hidden="1" x14ac:dyDescent="0.3">
      <c r="A64" s="1"/>
      <c r="B64" s="32"/>
      <c r="C64" s="32"/>
      <c r="D64" s="33"/>
      <c r="E64" s="29"/>
      <c r="F64" s="29"/>
      <c r="G64" s="29"/>
      <c r="H64" s="7"/>
      <c r="I64" s="10"/>
      <c r="J64" s="1"/>
    </row>
    <row r="65" spans="1:10" hidden="1" x14ac:dyDescent="0.3">
      <c r="A65" s="1"/>
      <c r="B65" s="32"/>
      <c r="C65" s="32"/>
      <c r="D65" s="33"/>
      <c r="E65" s="29"/>
      <c r="F65" s="29"/>
      <c r="G65" s="29"/>
      <c r="H65" s="7"/>
      <c r="I65" s="7"/>
      <c r="J65" s="1"/>
    </row>
    <row r="66" spans="1:10" hidden="1" x14ac:dyDescent="0.3">
      <c r="A66" s="1"/>
      <c r="B66" s="32"/>
      <c r="C66" s="32"/>
      <c r="D66" s="33"/>
      <c r="E66" s="29"/>
      <c r="F66" s="29"/>
      <c r="G66" s="29"/>
      <c r="H66" s="7"/>
      <c r="I66" s="7"/>
      <c r="J66" s="1"/>
    </row>
    <row r="67" spans="1:10" hidden="1" x14ac:dyDescent="0.3">
      <c r="A67" s="1"/>
      <c r="B67" s="32"/>
      <c r="C67" s="32"/>
      <c r="D67" s="33"/>
      <c r="E67" s="29"/>
      <c r="F67" s="29"/>
      <c r="G67" s="29"/>
      <c r="H67" s="7"/>
      <c r="I67" s="7"/>
      <c r="J67" s="1"/>
    </row>
    <row r="68" spans="1:10" hidden="1" x14ac:dyDescent="0.3">
      <c r="A68" s="1"/>
      <c r="B68" s="32"/>
      <c r="C68" s="32"/>
      <c r="D68" s="33"/>
      <c r="E68" s="29"/>
      <c r="F68" s="29"/>
      <c r="G68" s="29"/>
      <c r="H68" s="7"/>
      <c r="I68" s="7"/>
      <c r="J68" s="1"/>
    </row>
    <row r="69" spans="1:10" hidden="1" x14ac:dyDescent="0.3">
      <c r="A69" s="1"/>
      <c r="B69" s="32"/>
      <c r="C69" s="32"/>
      <c r="D69" s="33"/>
      <c r="E69" s="29"/>
      <c r="F69" s="29"/>
      <c r="G69" s="29"/>
      <c r="H69" s="7"/>
      <c r="I69" s="7"/>
      <c r="J69" s="1"/>
    </row>
    <row r="70" spans="1:10" hidden="1" x14ac:dyDescent="0.3">
      <c r="A70" s="1"/>
      <c r="D70" s="33"/>
      <c r="E70" s="29"/>
      <c r="F70" s="29"/>
      <c r="G70" s="29"/>
      <c r="H70" s="7"/>
      <c r="I70" s="7"/>
      <c r="J70" s="1"/>
    </row>
    <row r="71" spans="1:10" hidden="1" x14ac:dyDescent="0.3">
      <c r="A71" s="1"/>
      <c r="D71" s="35"/>
      <c r="E71" s="36"/>
      <c r="F71" s="29"/>
      <c r="G71" s="36"/>
      <c r="H71" s="10"/>
      <c r="I71" s="10"/>
      <c r="J71" s="1"/>
    </row>
    <row r="72" spans="1:10" hidden="1" x14ac:dyDescent="0.3">
      <c r="A72" s="1"/>
      <c r="E72" s="32"/>
      <c r="F72" s="36"/>
      <c r="G72" s="32"/>
      <c r="H72" s="1"/>
      <c r="I72" s="1"/>
      <c r="J72" s="1"/>
    </row>
    <row r="73" spans="1:10" hidden="1" x14ac:dyDescent="0.3">
      <c r="A73" s="1"/>
      <c r="F73" s="32"/>
      <c r="H73" s="1"/>
      <c r="I73" s="1"/>
      <c r="J73" s="1"/>
    </row>
    <row r="74" spans="1:10" hidden="1" x14ac:dyDescent="0.3">
      <c r="A74" s="1"/>
      <c r="H74" s="1"/>
      <c r="I74" s="1"/>
      <c r="J74" s="1"/>
    </row>
    <row r="75" spans="1:10" hidden="1" x14ac:dyDescent="0.3">
      <c r="A75" s="1"/>
      <c r="H75" s="1"/>
      <c r="I75" s="1"/>
      <c r="J75" s="1"/>
    </row>
    <row r="76" spans="1:10" hidden="1" x14ac:dyDescent="0.3">
      <c r="A76" s="1"/>
      <c r="H76" s="1"/>
      <c r="I76" s="1"/>
      <c r="J76" s="1"/>
    </row>
    <row r="77" spans="1:10" hidden="1" x14ac:dyDescent="0.3">
      <c r="A77" s="1"/>
      <c r="H77" s="1"/>
      <c r="I77" s="1"/>
      <c r="J77" s="1"/>
    </row>
    <row r="78" spans="1:10" hidden="1" x14ac:dyDescent="0.3">
      <c r="A78" s="1"/>
      <c r="H78" s="1"/>
      <c r="I78" s="1"/>
      <c r="J78" s="1"/>
    </row>
    <row r="79" spans="1:10" hidden="1" x14ac:dyDescent="0.3">
      <c r="A79" s="1"/>
      <c r="H79" s="1"/>
      <c r="I79" s="1"/>
      <c r="J79" s="1"/>
    </row>
    <row r="80" spans="1:10" hidden="1" x14ac:dyDescent="0.3">
      <c r="A80" s="1"/>
      <c r="H80" s="1"/>
      <c r="I80" s="1"/>
      <c r="J80" s="1"/>
    </row>
    <row r="81" spans="1:10" hidden="1" x14ac:dyDescent="0.3">
      <c r="A81" s="1"/>
      <c r="H81" s="1"/>
      <c r="I81" s="1"/>
      <c r="J81" s="1"/>
    </row>
    <row r="82" spans="1:10" hidden="1" x14ac:dyDescent="0.3">
      <c r="A82" s="1"/>
    </row>
    <row r="83" spans="1:10" hidden="1" x14ac:dyDescent="0.3">
      <c r="A83" s="1"/>
    </row>
    <row r="84" spans="1:10" hidden="1" x14ac:dyDescent="0.3">
      <c r="A84" s="1"/>
    </row>
    <row r="85" spans="1:10" hidden="1" x14ac:dyDescent="0.3">
      <c r="A85" s="1"/>
    </row>
    <row r="86" spans="1:10" hidden="1" x14ac:dyDescent="0.3">
      <c r="A86" s="1"/>
    </row>
    <row r="87" spans="1:10" hidden="1" x14ac:dyDescent="0.3">
      <c r="A87" s="1"/>
    </row>
    <row r="88" spans="1:10" hidden="1" x14ac:dyDescent="0.3">
      <c r="A88" s="1"/>
    </row>
    <row r="89" spans="1:10" hidden="1" x14ac:dyDescent="0.3">
      <c r="A89" s="1"/>
    </row>
    <row r="90" spans="1:10" hidden="1" x14ac:dyDescent="0.3">
      <c r="A90" s="1"/>
    </row>
    <row r="91" spans="1:10" hidden="1" x14ac:dyDescent="0.3">
      <c r="A91" s="1"/>
    </row>
    <row r="92" spans="1:10" hidden="1" x14ac:dyDescent="0.3">
      <c r="A92" s="1"/>
    </row>
    <row r="93" spans="1:10" hidden="1" x14ac:dyDescent="0.3">
      <c r="A93" s="1"/>
    </row>
    <row r="94" spans="1:10" hidden="1" x14ac:dyDescent="0.3">
      <c r="A94" s="1"/>
    </row>
    <row r="95" spans="1:10" hidden="1" x14ac:dyDescent="0.3">
      <c r="A95" s="1"/>
    </row>
    <row r="96" spans="1:10" hidden="1" x14ac:dyDescent="0.3">
      <c r="A96" s="1"/>
    </row>
    <row r="97" spans="1:1" hidden="1" x14ac:dyDescent="0.3">
      <c r="A97" s="1"/>
    </row>
    <row r="98" spans="1:1" hidden="1" x14ac:dyDescent="0.3">
      <c r="A98" s="1"/>
    </row>
    <row r="99" spans="1:1" hidden="1" x14ac:dyDescent="0.3">
      <c r="A99" s="1"/>
    </row>
    <row r="100" spans="1:1" hidden="1" x14ac:dyDescent="0.3">
      <c r="A100" s="1"/>
    </row>
    <row r="101" spans="1:1" hidden="1" x14ac:dyDescent="0.3">
      <c r="A101" s="1"/>
    </row>
    <row r="102" spans="1:1" hidden="1" x14ac:dyDescent="0.3"/>
    <row r="103" spans="1:1" hidden="1" x14ac:dyDescent="0.3"/>
    <row r="104" spans="1:1" hidden="1" x14ac:dyDescent="0.3"/>
  </sheetData>
  <sheetProtection algorithmName="SHA-512" hashValue="TQ8Y5N+Z2TGq2hc+3Ri24On1KK3pIoP72jwMAELaqEsWu982d2JLBPiNMDqK1YXqTt/6lnsiGWKgP5gje0AFWw==" saltValue="kEtI959MrHNDdpYZES6mVw==" spinCount="100000" sheet="1" objects="1" scenarios="1" selectLockedCells="1"/>
  <mergeCells count="6">
    <mergeCell ref="B21:J21"/>
    <mergeCell ref="D3:J3"/>
    <mergeCell ref="B6:J8"/>
    <mergeCell ref="B15:J17"/>
    <mergeCell ref="A2:M2"/>
    <mergeCell ref="D4:J4"/>
  </mergeCells>
  <hyperlinks>
    <hyperlink ref="G13" location="'Mobile phase quantity'!A1" display="Mobile Phase Quantity"/>
    <hyperlink ref="G11" location="'Column Equilibration'!A1" display="Column Equilibration Calculator"/>
    <hyperlink ref="B9" location="'Method Translation '!A1" display="Method Translation"/>
    <hyperlink ref="G10" location="ECV!A1" display="Extra Column Volume Calculator"/>
    <hyperlink ref="B18" location="'Application Notes'!A1" display="ACE Application Notes"/>
    <hyperlink ref="G12" location="'Buffer Calculator'!A1" display="Buffer Calculator"/>
    <hyperlink ref="B10" location="'Method Transfer'!A1" display="Method Transfer"/>
    <hyperlink ref="B11" location="'Dwell Volume'!A1" display="Dwell Volume"/>
    <hyperlink ref="G9" location="'Column Porosity'!A1" display="Column Porosity Calculator"/>
    <hyperlink ref="B19" location="'Contact us'!A1" display="Contact Us"/>
    <hyperlink ref="G19" location="'ACE Product Portfolio'!A70" display="ACE Novel Phases"/>
    <hyperlink ref="G18" location="'ACE Product Portfolio'!A1" display="ACE Method Development Kits"/>
    <hyperlink ref="B21:J21" r:id="rId1" display="*Register for Future Updates* - register to receive future updates to the ACE LC Translator"/>
  </hyperlinks>
  <pageMargins left="0.7" right="0.7" top="0.75" bottom="0.75" header="0.3" footer="0.3"/>
  <pageSetup paperSize="9" fitToWidth="0" fitToHeight="0"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K421"/>
  <sheetViews>
    <sheetView showGridLines="0" showRowColHeaders="0" zoomScale="75" zoomScaleNormal="75" workbookViewId="0"/>
  </sheetViews>
  <sheetFormatPr defaultColWidth="0" defaultRowHeight="0" customHeight="1" zeroHeight="1" x14ac:dyDescent="0.3"/>
  <cols>
    <col min="1" max="1" width="27.6640625" style="116" customWidth="1"/>
    <col min="2" max="2" width="33.6640625" style="13" customWidth="1"/>
    <col min="3" max="3" width="2" style="13" customWidth="1"/>
    <col min="4" max="4" width="7.6640625" style="13" customWidth="1"/>
    <col min="5" max="5" width="9.109375" style="13" customWidth="1"/>
    <col min="6" max="6" width="8" style="13" customWidth="1"/>
    <col min="7" max="7" width="31.6640625" style="13" bestFit="1" customWidth="1"/>
    <col min="8" max="8" width="2" style="13" customWidth="1"/>
    <col min="9" max="9" width="9.109375" style="13" customWidth="1"/>
    <col min="10" max="10" width="8.6640625" style="13" customWidth="1"/>
    <col min="11" max="13" width="9.109375" style="116" customWidth="1"/>
    <col min="14" max="20" width="0" style="116" hidden="1" customWidth="1"/>
    <col min="21" max="63" width="0" style="121" hidden="1" customWidth="1"/>
    <col min="64" max="16384" width="9.109375" style="122" hidden="1"/>
  </cols>
  <sheetData>
    <row r="1" spans="1:20" s="15" customFormat="1" ht="27" customHeight="1" x14ac:dyDescent="0.4">
      <c r="A1" s="377"/>
      <c r="J1" s="132" t="s">
        <v>1048</v>
      </c>
    </row>
    <row r="2" spans="1:20" s="15" customFormat="1" ht="27" customHeight="1" x14ac:dyDescent="0.5">
      <c r="A2" s="390" t="s">
        <v>123</v>
      </c>
      <c r="B2" s="390"/>
      <c r="C2" s="390"/>
      <c r="D2" s="390"/>
      <c r="E2" s="390"/>
      <c r="F2" s="390"/>
      <c r="G2" s="390"/>
      <c r="H2" s="390"/>
      <c r="I2" s="390"/>
      <c r="J2" s="390"/>
      <c r="K2" s="390"/>
      <c r="L2" s="390"/>
      <c r="M2" s="390"/>
    </row>
    <row r="3" spans="1:20" s="16" customFormat="1" ht="93.75" customHeight="1" x14ac:dyDescent="0.4">
      <c r="C3" s="388" t="s">
        <v>802</v>
      </c>
      <c r="D3" s="388"/>
      <c r="E3" s="388"/>
      <c r="F3" s="388"/>
      <c r="G3" s="388"/>
      <c r="H3" s="388"/>
      <c r="I3" s="388"/>
      <c r="J3" s="388"/>
    </row>
    <row r="4" spans="1:20" s="18" customFormat="1" ht="21" x14ac:dyDescent="0.4">
      <c r="A4" s="37"/>
      <c r="B4" s="363" t="s">
        <v>772</v>
      </c>
      <c r="C4" s="364"/>
      <c r="D4" s="364"/>
      <c r="E4" s="364"/>
      <c r="F4" s="364"/>
      <c r="G4" s="364"/>
      <c r="H4" s="364"/>
      <c r="I4" s="364"/>
      <c r="J4" s="364"/>
      <c r="K4" s="115"/>
      <c r="L4" s="115"/>
      <c r="M4" s="115"/>
      <c r="N4" s="115"/>
      <c r="O4" s="115"/>
      <c r="P4" s="115"/>
      <c r="Q4" s="115"/>
      <c r="R4" s="115"/>
      <c r="S4" s="115"/>
      <c r="T4" s="115"/>
    </row>
    <row r="5" spans="1:20" s="121" customFormat="1" ht="18.75" customHeight="1" x14ac:dyDescent="0.4">
      <c r="A5" s="37"/>
      <c r="B5" s="363"/>
      <c r="C5" s="364"/>
      <c r="D5" s="364"/>
      <c r="E5" s="364"/>
      <c r="F5" s="364"/>
      <c r="G5" s="364"/>
      <c r="H5" s="364"/>
      <c r="I5" s="364"/>
      <c r="J5" s="364"/>
      <c r="K5" s="115"/>
      <c r="L5" s="116"/>
      <c r="M5" s="116"/>
      <c r="N5" s="116"/>
      <c r="O5" s="116"/>
      <c r="P5" s="116"/>
      <c r="Q5" s="116"/>
      <c r="R5" s="116"/>
      <c r="S5" s="116"/>
      <c r="T5" s="116"/>
    </row>
    <row r="6" spans="1:20" s="121" customFormat="1" ht="15" customHeight="1" x14ac:dyDescent="0.3">
      <c r="A6" s="37"/>
      <c r="B6" s="373"/>
      <c r="C6" s="373"/>
      <c r="D6" s="374"/>
      <c r="E6" s="374"/>
      <c r="F6" s="374"/>
      <c r="G6" s="373"/>
      <c r="H6" s="364"/>
      <c r="I6" s="364"/>
      <c r="J6" s="364"/>
      <c r="K6" s="115"/>
      <c r="L6" s="116"/>
      <c r="M6" s="116"/>
      <c r="N6" s="116"/>
      <c r="O6" s="116"/>
      <c r="P6" s="116"/>
      <c r="Q6" s="116"/>
      <c r="R6" s="116"/>
      <c r="S6" s="116"/>
      <c r="T6" s="116"/>
    </row>
    <row r="7" spans="1:20" s="20" customFormat="1" ht="15" customHeight="1" x14ac:dyDescent="0.3">
      <c r="A7" s="30"/>
      <c r="B7" s="160"/>
      <c r="C7" s="423"/>
      <c r="D7" s="423"/>
      <c r="E7" s="423"/>
      <c r="F7" s="423"/>
      <c r="G7" s="423"/>
      <c r="H7" s="423"/>
      <c r="I7" s="423"/>
      <c r="J7" s="423"/>
      <c r="K7" s="13"/>
      <c r="L7" s="13"/>
      <c r="M7" s="13"/>
      <c r="N7" s="13"/>
      <c r="O7" s="13"/>
      <c r="P7" s="13"/>
      <c r="Q7" s="13"/>
      <c r="R7" s="13"/>
      <c r="S7" s="13"/>
      <c r="T7" s="13"/>
    </row>
    <row r="8" spans="1:20" s="20" customFormat="1" ht="15" customHeight="1" x14ac:dyDescent="0.3">
      <c r="A8" s="30"/>
      <c r="B8" s="424"/>
      <c r="C8" s="131"/>
      <c r="D8" s="131"/>
      <c r="E8" s="426" t="str">
        <f>VLOOKUP(Sheet2!K1,Sheet2!A1:C3,3,FALSE)</f>
        <v xml:space="preserve">This new technical guide from Advanced Chromatography Technologies Limited brings together over 100 of the latest and hottest food and beverage LC and LC-MS related applications from chocolate analysis to pesticide analysis, from preservatives to vitamins and from steroids to caffeine, covering over 500 analytes. </v>
      </c>
      <c r="F8" s="426"/>
      <c r="G8" s="426"/>
      <c r="H8" s="426"/>
      <c r="I8" s="426"/>
      <c r="J8" s="426"/>
      <c r="K8" s="13"/>
      <c r="L8" s="13"/>
      <c r="M8" s="13"/>
      <c r="N8" s="13"/>
      <c r="O8" s="13"/>
      <c r="P8" s="13"/>
      <c r="Q8" s="13"/>
      <c r="R8" s="13"/>
      <c r="S8" s="13"/>
      <c r="T8" s="13"/>
    </row>
    <row r="9" spans="1:20" s="20" customFormat="1" ht="15" customHeight="1" x14ac:dyDescent="0.3">
      <c r="A9" s="30"/>
      <c r="B9" s="424"/>
      <c r="C9" s="131"/>
      <c r="D9" s="131"/>
      <c r="E9" s="426"/>
      <c r="F9" s="426"/>
      <c r="G9" s="426"/>
      <c r="H9" s="426"/>
      <c r="I9" s="426"/>
      <c r="J9" s="426"/>
      <c r="K9" s="13"/>
      <c r="L9" s="13"/>
      <c r="M9" s="13"/>
      <c r="N9" s="13"/>
      <c r="O9" s="13"/>
      <c r="P9" s="13"/>
      <c r="Q9" s="13"/>
      <c r="R9" s="13"/>
      <c r="S9" s="13"/>
      <c r="T9" s="13"/>
    </row>
    <row r="10" spans="1:20" s="20" customFormat="1" ht="15" customHeight="1" x14ac:dyDescent="0.3">
      <c r="A10" s="30"/>
      <c r="B10" s="425"/>
      <c r="C10" s="131"/>
      <c r="D10" s="131"/>
      <c r="E10" s="426"/>
      <c r="F10" s="426"/>
      <c r="G10" s="426"/>
      <c r="H10" s="426"/>
      <c r="I10" s="426"/>
      <c r="J10" s="426"/>
      <c r="K10" s="13"/>
      <c r="L10" s="13"/>
      <c r="M10" s="13"/>
      <c r="N10" s="13"/>
      <c r="O10" s="13"/>
      <c r="P10" s="13"/>
      <c r="Q10" s="13"/>
      <c r="R10" s="13"/>
      <c r="S10" s="13"/>
      <c r="T10" s="13"/>
    </row>
    <row r="11" spans="1:20" s="20" customFormat="1" ht="15" customHeight="1" x14ac:dyDescent="0.3">
      <c r="A11" s="30"/>
      <c r="B11" s="425"/>
      <c r="C11" s="131"/>
      <c r="D11" s="131"/>
      <c r="E11" s="426"/>
      <c r="F11" s="426"/>
      <c r="G11" s="426"/>
      <c r="H11" s="426"/>
      <c r="I11" s="426"/>
      <c r="J11" s="426"/>
      <c r="K11" s="13"/>
      <c r="L11" s="13"/>
      <c r="M11" s="13"/>
      <c r="N11" s="13"/>
      <c r="O11" s="13"/>
      <c r="P11" s="13"/>
      <c r="Q11" s="13"/>
      <c r="R11" s="13"/>
      <c r="S11" s="13"/>
      <c r="T11" s="13"/>
    </row>
    <row r="12" spans="1:20" s="20" customFormat="1" ht="15" customHeight="1" x14ac:dyDescent="0.3">
      <c r="A12" s="30"/>
      <c r="B12" s="425"/>
      <c r="C12" s="131"/>
      <c r="D12" s="131"/>
      <c r="E12" s="426"/>
      <c r="F12" s="426"/>
      <c r="G12" s="426"/>
      <c r="H12" s="426"/>
      <c r="I12" s="426"/>
      <c r="J12" s="426"/>
      <c r="K12" s="13"/>
      <c r="L12" s="13"/>
      <c r="M12" s="13"/>
      <c r="N12" s="13"/>
      <c r="O12" s="13"/>
      <c r="P12" s="13"/>
      <c r="Q12" s="13"/>
      <c r="R12" s="13"/>
      <c r="S12" s="13"/>
      <c r="T12" s="13"/>
    </row>
    <row r="13" spans="1:20" s="20" customFormat="1" ht="15" customHeight="1" x14ac:dyDescent="0.3">
      <c r="A13" s="30"/>
      <c r="B13" s="425"/>
      <c r="C13" s="131"/>
      <c r="D13" s="131"/>
      <c r="E13" s="426"/>
      <c r="F13" s="426"/>
      <c r="G13" s="426"/>
      <c r="H13" s="426"/>
      <c r="I13" s="426"/>
      <c r="J13" s="426"/>
      <c r="K13" s="13"/>
      <c r="L13" s="13"/>
      <c r="M13" s="13"/>
      <c r="N13" s="13"/>
      <c r="O13" s="13"/>
      <c r="P13" s="13"/>
      <c r="Q13" s="13"/>
      <c r="R13" s="13"/>
      <c r="S13" s="13"/>
      <c r="T13" s="13"/>
    </row>
    <row r="14" spans="1:20" s="20" customFormat="1" ht="15" customHeight="1" x14ac:dyDescent="0.3">
      <c r="A14" s="30"/>
      <c r="B14" s="425"/>
      <c r="C14" s="131"/>
      <c r="D14" s="131"/>
      <c r="E14" s="426"/>
      <c r="F14" s="426"/>
      <c r="G14" s="426"/>
      <c r="H14" s="426"/>
      <c r="I14" s="426"/>
      <c r="J14" s="426"/>
      <c r="K14" s="13"/>
      <c r="L14" s="13"/>
      <c r="M14" s="13"/>
      <c r="N14" s="13"/>
      <c r="O14" s="13"/>
      <c r="P14" s="13"/>
      <c r="Q14" s="13"/>
      <c r="R14" s="13"/>
      <c r="S14" s="13"/>
      <c r="T14" s="13"/>
    </row>
    <row r="15" spans="1:20" s="20" customFormat="1" ht="15" customHeight="1" x14ac:dyDescent="0.3">
      <c r="A15" s="30"/>
      <c r="B15" s="425"/>
      <c r="C15" s="131"/>
      <c r="D15" s="131"/>
      <c r="E15" s="139"/>
      <c r="F15" s="139"/>
      <c r="G15" s="139"/>
      <c r="H15" s="139"/>
      <c r="I15" s="139"/>
      <c r="J15" s="139"/>
      <c r="K15" s="13"/>
      <c r="L15" s="13"/>
      <c r="M15" s="13"/>
      <c r="N15" s="13"/>
      <c r="O15" s="13"/>
      <c r="P15" s="13"/>
      <c r="Q15" s="13"/>
      <c r="R15" s="13"/>
      <c r="S15" s="13"/>
      <c r="T15" s="13"/>
    </row>
    <row r="16" spans="1:20" s="20" customFormat="1" ht="15" customHeight="1" x14ac:dyDescent="0.3">
      <c r="A16" s="30"/>
      <c r="B16" s="425"/>
      <c r="C16" s="131"/>
      <c r="D16" s="131"/>
      <c r="E16" s="427" t="str">
        <f>VLOOKUP(Sheet2!K1,Sheet2!A1:E3,4,FALSE)</f>
        <v>Request your free copy today</v>
      </c>
      <c r="F16" s="427"/>
      <c r="G16" s="427"/>
      <c r="H16" s="427"/>
      <c r="I16" s="427"/>
      <c r="J16" s="427"/>
      <c r="K16" s="13"/>
      <c r="L16" s="13"/>
      <c r="M16" s="13"/>
      <c r="N16" s="13"/>
      <c r="O16" s="13"/>
      <c r="P16" s="13"/>
      <c r="Q16" s="13"/>
      <c r="R16" s="13"/>
      <c r="S16" s="13"/>
      <c r="T16" s="13"/>
    </row>
    <row r="17" spans="1:63" s="20" customFormat="1" ht="15" customHeight="1" x14ac:dyDescent="0.3">
      <c r="A17" s="30"/>
      <c r="B17" s="425"/>
      <c r="C17" s="131"/>
      <c r="D17" s="131"/>
      <c r="E17" s="428" t="s">
        <v>768</v>
      </c>
      <c r="F17" s="428"/>
      <c r="G17" s="428"/>
      <c r="H17" s="428"/>
      <c r="I17" s="428"/>
      <c r="J17" s="428"/>
      <c r="K17" s="136"/>
      <c r="L17" s="136"/>
      <c r="M17" s="13"/>
      <c r="N17" s="13"/>
      <c r="O17" s="13"/>
      <c r="P17" s="13"/>
      <c r="Q17" s="13"/>
      <c r="R17" s="13"/>
      <c r="S17" s="13"/>
      <c r="T17" s="13"/>
    </row>
    <row r="18" spans="1:63" s="20" customFormat="1" ht="15" customHeight="1" x14ac:dyDescent="0.3">
      <c r="A18" s="30"/>
      <c r="B18" s="129"/>
      <c r="C18" s="423"/>
      <c r="D18" s="423"/>
      <c r="E18" s="423"/>
      <c r="F18" s="423"/>
      <c r="G18" s="423"/>
      <c r="H18" s="423"/>
      <c r="I18" s="423"/>
      <c r="J18" s="423"/>
      <c r="K18" s="13"/>
      <c r="L18" s="13"/>
      <c r="M18" s="13"/>
      <c r="N18" s="13"/>
      <c r="O18" s="13"/>
      <c r="P18" s="13"/>
      <c r="Q18" s="13"/>
      <c r="R18" s="13"/>
      <c r="S18" s="13"/>
      <c r="T18" s="13"/>
    </row>
    <row r="19" spans="1:63" s="13" customFormat="1" ht="20.25" customHeight="1" x14ac:dyDescent="0.4">
      <c r="A19" s="30"/>
      <c r="B19" s="363" t="s">
        <v>773</v>
      </c>
      <c r="C19" s="364"/>
      <c r="D19" s="364"/>
      <c r="E19" s="364"/>
      <c r="F19" s="364"/>
      <c r="G19" s="364"/>
      <c r="H19" s="364"/>
      <c r="I19" s="364"/>
      <c r="J19" s="364"/>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row>
    <row r="20" spans="1:63" s="13" customFormat="1" ht="18.75" customHeight="1" x14ac:dyDescent="0.3">
      <c r="A20" s="30"/>
      <c r="B20" s="422" t="s">
        <v>1034</v>
      </c>
      <c r="C20" s="422"/>
      <c r="D20" s="422"/>
      <c r="E20" s="422"/>
      <c r="F20" s="422"/>
      <c r="G20" s="375" t="s">
        <v>767</v>
      </c>
      <c r="H20" s="364"/>
      <c r="I20" s="366"/>
      <c r="J20" s="364"/>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row>
    <row r="21" spans="1:63" s="13" customFormat="1" ht="7.8" customHeight="1" x14ac:dyDescent="0.35">
      <c r="A21" s="30"/>
      <c r="B21" s="367"/>
      <c r="C21" s="367"/>
      <c r="D21" s="367"/>
      <c r="E21" s="367"/>
      <c r="F21" s="367"/>
      <c r="G21" s="365"/>
      <c r="H21" s="364"/>
      <c r="I21" s="366"/>
      <c r="J21" s="364"/>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row>
    <row r="22" spans="1:63" s="13" customFormat="1" ht="18.75" customHeight="1" x14ac:dyDescent="0.35">
      <c r="A22" s="30"/>
      <c r="B22" s="361"/>
      <c r="C22" s="361"/>
      <c r="D22" s="361"/>
      <c r="E22" s="361"/>
      <c r="F22" s="361"/>
      <c r="G22" s="362"/>
      <c r="H22" s="37"/>
      <c r="J22" s="37"/>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row>
    <row r="23" spans="1:63" s="13" customFormat="1" ht="15" customHeight="1" x14ac:dyDescent="0.3">
      <c r="A23" s="30"/>
      <c r="B23" s="360" t="s">
        <v>1035</v>
      </c>
      <c r="C23" s="360" t="s">
        <v>757</v>
      </c>
      <c r="D23" s="41"/>
      <c r="E23" s="41"/>
      <c r="F23" s="41"/>
      <c r="G23" s="360"/>
      <c r="H23" s="41"/>
      <c r="I23" s="41"/>
      <c r="J23" s="41"/>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row>
    <row r="24" spans="1:63" s="13" customFormat="1" ht="14.4" x14ac:dyDescent="0.3">
      <c r="A24" s="30"/>
      <c r="B24" s="129" t="s">
        <v>125</v>
      </c>
      <c r="C24" s="423" t="s">
        <v>441</v>
      </c>
      <c r="D24" s="423"/>
      <c r="E24" s="423"/>
      <c r="F24" s="423"/>
      <c r="G24" s="423"/>
      <c r="H24" s="423"/>
      <c r="I24" s="423"/>
      <c r="J24" s="423"/>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row>
    <row r="25" spans="1:63" s="13" customFormat="1" ht="15" customHeight="1" x14ac:dyDescent="0.3">
      <c r="A25" s="30"/>
      <c r="B25" s="129" t="s">
        <v>126</v>
      </c>
      <c r="C25" s="423" t="s">
        <v>442</v>
      </c>
      <c r="D25" s="423"/>
      <c r="E25" s="423"/>
      <c r="F25" s="423"/>
      <c r="G25" s="423"/>
      <c r="H25" s="423"/>
      <c r="I25" s="423"/>
      <c r="J25" s="423"/>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row>
    <row r="26" spans="1:63" s="13" customFormat="1" ht="15" customHeight="1" x14ac:dyDescent="0.3">
      <c r="A26" s="30"/>
      <c r="B26" s="129" t="s">
        <v>127</v>
      </c>
      <c r="C26" s="423" t="s">
        <v>443</v>
      </c>
      <c r="D26" s="423"/>
      <c r="E26" s="423"/>
      <c r="F26" s="423"/>
      <c r="G26" s="423"/>
      <c r="H26" s="423"/>
      <c r="I26" s="423"/>
      <c r="J26" s="423"/>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row>
    <row r="27" spans="1:63" s="13" customFormat="1" ht="14.4" x14ac:dyDescent="0.3">
      <c r="A27" s="30"/>
      <c r="B27" s="129" t="s">
        <v>128</v>
      </c>
      <c r="C27" s="423" t="s">
        <v>444</v>
      </c>
      <c r="D27" s="423"/>
      <c r="E27" s="423"/>
      <c r="F27" s="423"/>
      <c r="G27" s="423"/>
      <c r="H27" s="423"/>
      <c r="I27" s="423"/>
      <c r="J27" s="423"/>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row>
    <row r="28" spans="1:63" s="13" customFormat="1" ht="15" customHeight="1" x14ac:dyDescent="0.3">
      <c r="A28" s="30"/>
      <c r="B28" s="129" t="s">
        <v>129</v>
      </c>
      <c r="C28" s="423" t="s">
        <v>445</v>
      </c>
      <c r="D28" s="423"/>
      <c r="E28" s="423"/>
      <c r="F28" s="423"/>
      <c r="G28" s="423"/>
      <c r="H28" s="423"/>
      <c r="I28" s="423"/>
      <c r="J28" s="423"/>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row>
    <row r="29" spans="1:63" s="13" customFormat="1" ht="18.75" customHeight="1" x14ac:dyDescent="0.3">
      <c r="A29" s="30"/>
      <c r="B29" s="129" t="s">
        <v>130</v>
      </c>
      <c r="C29" s="423" t="s">
        <v>446</v>
      </c>
      <c r="D29" s="423"/>
      <c r="E29" s="423"/>
      <c r="F29" s="423"/>
      <c r="G29" s="423"/>
      <c r="H29" s="423"/>
      <c r="I29" s="423"/>
      <c r="J29" s="423"/>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row>
    <row r="30" spans="1:63" s="13" customFormat="1" ht="14.4" x14ac:dyDescent="0.3">
      <c r="A30" s="30"/>
      <c r="B30" s="129" t="s">
        <v>131</v>
      </c>
      <c r="C30" s="423" t="s">
        <v>447</v>
      </c>
      <c r="D30" s="423"/>
      <c r="E30" s="423"/>
      <c r="F30" s="423"/>
      <c r="G30" s="423"/>
      <c r="H30" s="423"/>
      <c r="I30" s="423"/>
      <c r="J30" s="423"/>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row>
    <row r="31" spans="1:63" s="13" customFormat="1" ht="15" customHeight="1" x14ac:dyDescent="0.3">
      <c r="A31" s="30"/>
      <c r="B31" s="129" t="s">
        <v>132</v>
      </c>
      <c r="C31" s="423" t="s">
        <v>448</v>
      </c>
      <c r="D31" s="423"/>
      <c r="E31" s="423"/>
      <c r="F31" s="423"/>
      <c r="G31" s="423"/>
      <c r="H31" s="423"/>
      <c r="I31" s="423"/>
      <c r="J31" s="423"/>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row>
    <row r="32" spans="1:63" s="13" customFormat="1" ht="15" customHeight="1" x14ac:dyDescent="0.3">
      <c r="A32" s="30"/>
      <c r="B32" s="129" t="s">
        <v>133</v>
      </c>
      <c r="C32" s="423" t="s">
        <v>449</v>
      </c>
      <c r="D32" s="423"/>
      <c r="E32" s="423"/>
      <c r="F32" s="423"/>
      <c r="G32" s="423"/>
      <c r="H32" s="423"/>
      <c r="I32" s="423"/>
      <c r="J32" s="423"/>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row>
    <row r="33" spans="1:63" s="13" customFormat="1" ht="15" customHeight="1" x14ac:dyDescent="0.3">
      <c r="A33" s="30"/>
      <c r="B33" s="129" t="s">
        <v>134</v>
      </c>
      <c r="C33" s="423" t="s">
        <v>450</v>
      </c>
      <c r="D33" s="423"/>
      <c r="E33" s="423"/>
      <c r="F33" s="423"/>
      <c r="G33" s="423"/>
      <c r="H33" s="423"/>
      <c r="I33" s="423"/>
      <c r="J33" s="423"/>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row>
    <row r="34" spans="1:63" s="13" customFormat="1" ht="14.4" x14ac:dyDescent="0.3">
      <c r="A34" s="30"/>
      <c r="B34" s="129" t="s">
        <v>135</v>
      </c>
      <c r="C34" s="131" t="s">
        <v>451</v>
      </c>
      <c r="D34" s="131"/>
      <c r="E34" s="131"/>
      <c r="F34" s="131"/>
      <c r="G34" s="131"/>
      <c r="H34" s="131"/>
      <c r="I34" s="131"/>
      <c r="J34" s="131"/>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row>
    <row r="35" spans="1:63" s="13" customFormat="1" ht="14.4" x14ac:dyDescent="0.3">
      <c r="A35" s="30"/>
      <c r="B35" s="129" t="s">
        <v>136</v>
      </c>
      <c r="C35" s="131" t="s">
        <v>452</v>
      </c>
      <c r="D35" s="131"/>
      <c r="E35" s="131"/>
      <c r="F35" s="131"/>
      <c r="G35" s="131"/>
      <c r="H35" s="131"/>
      <c r="I35" s="131"/>
      <c r="J35" s="131"/>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row>
    <row r="36" spans="1:63" s="13" customFormat="1" ht="14.4" x14ac:dyDescent="0.3">
      <c r="A36" s="30"/>
      <c r="B36" s="129" t="s">
        <v>137</v>
      </c>
      <c r="C36" s="131" t="s">
        <v>453</v>
      </c>
      <c r="D36" s="131"/>
      <c r="E36" s="131"/>
      <c r="F36" s="131"/>
      <c r="G36" s="131"/>
      <c r="H36" s="131"/>
      <c r="I36" s="131"/>
      <c r="J36" s="131"/>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row>
    <row r="37" spans="1:63" s="20" customFormat="1" ht="14.4" x14ac:dyDescent="0.3">
      <c r="A37" s="30"/>
      <c r="B37" s="129" t="s">
        <v>138</v>
      </c>
      <c r="C37" s="131" t="s">
        <v>454</v>
      </c>
      <c r="D37" s="131"/>
      <c r="E37" s="131"/>
      <c r="F37" s="131"/>
      <c r="G37" s="131"/>
      <c r="H37" s="131"/>
      <c r="I37" s="131"/>
      <c r="J37" s="131"/>
      <c r="K37" s="13"/>
      <c r="L37" s="13"/>
      <c r="M37" s="13"/>
      <c r="N37" s="13"/>
      <c r="O37" s="13"/>
      <c r="P37" s="13"/>
      <c r="Q37" s="13"/>
      <c r="R37" s="13"/>
      <c r="S37" s="13"/>
      <c r="T37" s="13"/>
    </row>
    <row r="38" spans="1:63" s="20" customFormat="1" ht="14.4" x14ac:dyDescent="0.3">
      <c r="A38" s="30"/>
      <c r="B38" s="129" t="s">
        <v>139</v>
      </c>
      <c r="C38" s="131" t="s">
        <v>455</v>
      </c>
      <c r="D38" s="131"/>
      <c r="E38" s="131"/>
      <c r="F38" s="131"/>
      <c r="G38" s="131"/>
      <c r="H38" s="131"/>
      <c r="I38" s="131"/>
      <c r="J38" s="131"/>
      <c r="K38" s="13"/>
      <c r="L38" s="13"/>
      <c r="M38" s="13"/>
      <c r="N38" s="13"/>
      <c r="O38" s="13"/>
      <c r="P38" s="13"/>
      <c r="Q38" s="13"/>
      <c r="R38" s="13"/>
      <c r="S38" s="13"/>
      <c r="T38" s="13"/>
    </row>
    <row r="39" spans="1:63" s="20" customFormat="1" ht="14.4" x14ac:dyDescent="0.3">
      <c r="A39" s="30"/>
      <c r="B39" s="129" t="s">
        <v>140</v>
      </c>
      <c r="C39" s="131" t="s">
        <v>456</v>
      </c>
      <c r="D39" s="131"/>
      <c r="E39" s="131"/>
      <c r="F39" s="131"/>
      <c r="G39" s="131"/>
      <c r="H39" s="131"/>
      <c r="I39" s="131"/>
      <c r="J39" s="131"/>
      <c r="K39" s="13"/>
      <c r="L39" s="13"/>
      <c r="M39" s="13"/>
      <c r="N39" s="13"/>
      <c r="O39" s="13"/>
      <c r="P39" s="13"/>
      <c r="Q39" s="13"/>
      <c r="R39" s="13"/>
      <c r="S39" s="13"/>
      <c r="T39" s="13"/>
    </row>
    <row r="40" spans="1:63" s="20" customFormat="1" ht="15" customHeight="1" x14ac:dyDescent="0.3">
      <c r="A40" s="30"/>
      <c r="B40" s="129" t="s">
        <v>141</v>
      </c>
      <c r="C40" s="131" t="s">
        <v>457</v>
      </c>
      <c r="D40" s="131"/>
      <c r="E40" s="131"/>
      <c r="F40" s="131"/>
      <c r="G40" s="131"/>
      <c r="H40" s="131"/>
      <c r="I40" s="131"/>
      <c r="J40" s="131"/>
      <c r="K40" s="13"/>
      <c r="L40" s="13"/>
      <c r="M40" s="13"/>
      <c r="N40" s="13"/>
      <c r="O40" s="13"/>
      <c r="P40" s="13"/>
      <c r="Q40" s="13"/>
      <c r="R40" s="13"/>
      <c r="S40" s="13"/>
      <c r="T40" s="13"/>
    </row>
    <row r="41" spans="1:63" s="20" customFormat="1" ht="15" customHeight="1" x14ac:dyDescent="0.3">
      <c r="A41" s="30"/>
      <c r="B41" s="129" t="s">
        <v>142</v>
      </c>
      <c r="C41" s="131" t="s">
        <v>458</v>
      </c>
      <c r="D41" s="131"/>
      <c r="E41" s="131"/>
      <c r="F41" s="131"/>
      <c r="G41" s="131"/>
      <c r="H41" s="131"/>
      <c r="I41" s="131"/>
      <c r="J41" s="131"/>
      <c r="K41" s="13"/>
      <c r="L41" s="13"/>
      <c r="M41" s="13"/>
      <c r="N41" s="13"/>
      <c r="O41" s="13"/>
      <c r="P41" s="13"/>
      <c r="Q41" s="13"/>
      <c r="R41" s="13"/>
      <c r="S41" s="13"/>
      <c r="T41" s="13"/>
    </row>
    <row r="42" spans="1:63" s="20" customFormat="1" ht="15" customHeight="1" x14ac:dyDescent="0.3">
      <c r="A42" s="30"/>
      <c r="B42" s="129" t="s">
        <v>143</v>
      </c>
      <c r="C42" s="131" t="s">
        <v>459</v>
      </c>
      <c r="D42" s="131"/>
      <c r="E42" s="131"/>
      <c r="F42" s="131"/>
      <c r="G42" s="131"/>
      <c r="H42" s="131"/>
      <c r="I42" s="131"/>
      <c r="J42" s="131"/>
      <c r="K42" s="13"/>
      <c r="L42" s="13"/>
      <c r="M42" s="13"/>
      <c r="N42" s="13"/>
      <c r="O42" s="13"/>
      <c r="P42" s="13"/>
      <c r="Q42" s="13"/>
      <c r="R42" s="13"/>
      <c r="S42" s="13"/>
      <c r="T42" s="13"/>
    </row>
    <row r="43" spans="1:63" s="20" customFormat="1" ht="15" customHeight="1" x14ac:dyDescent="0.3">
      <c r="A43" s="30"/>
      <c r="B43" s="129" t="s">
        <v>144</v>
      </c>
      <c r="C43" s="131" t="s">
        <v>460</v>
      </c>
      <c r="D43" s="131"/>
      <c r="E43" s="131"/>
      <c r="F43" s="131"/>
      <c r="G43" s="131"/>
      <c r="H43" s="131"/>
      <c r="I43" s="131"/>
      <c r="J43" s="131"/>
      <c r="K43" s="13"/>
      <c r="L43" s="13"/>
      <c r="M43" s="13"/>
      <c r="N43" s="13"/>
      <c r="O43" s="13"/>
      <c r="P43" s="13"/>
      <c r="Q43" s="13"/>
      <c r="R43" s="13"/>
      <c r="S43" s="13"/>
      <c r="T43" s="13"/>
    </row>
    <row r="44" spans="1:63" s="20" customFormat="1" ht="15" customHeight="1" x14ac:dyDescent="0.3">
      <c r="A44" s="30"/>
      <c r="B44" s="129" t="s">
        <v>145</v>
      </c>
      <c r="C44" s="131" t="s">
        <v>461</v>
      </c>
      <c r="D44" s="131"/>
      <c r="E44" s="131"/>
      <c r="F44" s="131"/>
      <c r="G44" s="131"/>
      <c r="H44" s="131"/>
      <c r="I44" s="131"/>
      <c r="J44" s="131"/>
      <c r="K44" s="13"/>
      <c r="L44" s="13"/>
      <c r="M44" s="13"/>
      <c r="N44" s="13"/>
      <c r="O44" s="13"/>
      <c r="P44" s="13"/>
      <c r="Q44" s="13"/>
      <c r="R44" s="13"/>
      <c r="S44" s="13"/>
      <c r="T44" s="13"/>
    </row>
    <row r="45" spans="1:63" s="20" customFormat="1" ht="15" customHeight="1" x14ac:dyDescent="0.3">
      <c r="A45" s="30"/>
      <c r="B45" s="129" t="s">
        <v>146</v>
      </c>
      <c r="C45" s="131" t="s">
        <v>462</v>
      </c>
      <c r="D45" s="131"/>
      <c r="E45" s="131"/>
      <c r="F45" s="131"/>
      <c r="G45" s="131"/>
      <c r="H45" s="131"/>
      <c r="I45" s="131"/>
      <c r="J45" s="131"/>
      <c r="K45" s="13"/>
      <c r="L45" s="13"/>
      <c r="M45" s="13"/>
      <c r="N45" s="13"/>
      <c r="O45" s="13"/>
      <c r="P45" s="13"/>
      <c r="Q45" s="13"/>
      <c r="R45" s="13"/>
      <c r="S45" s="13"/>
      <c r="T45" s="13"/>
    </row>
    <row r="46" spans="1:63" s="20" customFormat="1" ht="15" customHeight="1" x14ac:dyDescent="0.3">
      <c r="A46" s="30"/>
      <c r="B46" s="130" t="s">
        <v>147</v>
      </c>
      <c r="C46" s="131" t="s">
        <v>463</v>
      </c>
      <c r="D46" s="131"/>
      <c r="E46" s="131"/>
      <c r="F46" s="131"/>
      <c r="G46" s="131"/>
      <c r="H46" s="131"/>
      <c r="I46" s="131"/>
      <c r="J46" s="131"/>
      <c r="K46" s="13"/>
      <c r="L46" s="13"/>
      <c r="M46" s="13"/>
      <c r="N46" s="13"/>
      <c r="O46" s="13"/>
      <c r="P46" s="13"/>
      <c r="Q46" s="13"/>
      <c r="R46" s="13"/>
      <c r="S46" s="13"/>
      <c r="T46" s="13"/>
    </row>
    <row r="47" spans="1:63" s="20" customFormat="1" ht="15" customHeight="1" x14ac:dyDescent="0.3">
      <c r="A47" s="30"/>
      <c r="B47" s="129" t="s">
        <v>148</v>
      </c>
      <c r="C47" s="131" t="s">
        <v>464</v>
      </c>
      <c r="D47" s="131"/>
      <c r="E47" s="131"/>
      <c r="F47" s="131"/>
      <c r="G47" s="131"/>
      <c r="H47" s="131"/>
      <c r="I47" s="131"/>
      <c r="J47" s="131"/>
      <c r="K47" s="13"/>
      <c r="L47" s="13"/>
      <c r="M47" s="13"/>
      <c r="N47" s="13"/>
      <c r="O47" s="13"/>
      <c r="P47" s="13"/>
      <c r="Q47" s="13"/>
      <c r="R47" s="13"/>
      <c r="S47" s="13"/>
      <c r="T47" s="13"/>
    </row>
    <row r="48" spans="1:63" s="20" customFormat="1" ht="15" customHeight="1" x14ac:dyDescent="0.3">
      <c r="A48" s="30"/>
      <c r="B48" s="129" t="s">
        <v>149</v>
      </c>
      <c r="C48" s="131" t="s">
        <v>465</v>
      </c>
      <c r="D48" s="131"/>
      <c r="E48" s="131"/>
      <c r="F48" s="131"/>
      <c r="G48" s="131"/>
      <c r="H48" s="131"/>
      <c r="I48" s="131"/>
      <c r="J48" s="131"/>
      <c r="K48" s="13"/>
      <c r="L48" s="13"/>
      <c r="M48" s="13"/>
      <c r="N48" s="13"/>
      <c r="O48" s="13"/>
      <c r="P48" s="13"/>
      <c r="Q48" s="13"/>
      <c r="R48" s="13"/>
      <c r="S48" s="13"/>
      <c r="T48" s="13"/>
    </row>
    <row r="49" spans="1:20" s="20" customFormat="1" ht="15" customHeight="1" x14ac:dyDescent="0.3">
      <c r="A49" s="30"/>
      <c r="B49" s="129" t="s">
        <v>150</v>
      </c>
      <c r="C49" s="131" t="s">
        <v>466</v>
      </c>
      <c r="D49" s="131"/>
      <c r="E49" s="131"/>
      <c r="F49" s="131"/>
      <c r="G49" s="131"/>
      <c r="H49" s="131"/>
      <c r="I49" s="131"/>
      <c r="J49" s="131"/>
      <c r="K49" s="13"/>
      <c r="L49" s="13"/>
      <c r="M49" s="13"/>
      <c r="N49" s="13"/>
      <c r="O49" s="13"/>
      <c r="P49" s="13"/>
      <c r="Q49" s="13"/>
      <c r="R49" s="13"/>
      <c r="S49" s="13"/>
      <c r="T49" s="13"/>
    </row>
    <row r="50" spans="1:20" s="20" customFormat="1" ht="15" customHeight="1" x14ac:dyDescent="0.3">
      <c r="A50" s="30"/>
      <c r="B50" s="129" t="s">
        <v>151</v>
      </c>
      <c r="C50" s="131" t="s">
        <v>467</v>
      </c>
      <c r="D50" s="131"/>
      <c r="E50" s="131"/>
      <c r="F50" s="131"/>
      <c r="G50" s="131"/>
      <c r="H50" s="131"/>
      <c r="I50" s="131"/>
      <c r="J50" s="131"/>
      <c r="K50" s="13"/>
      <c r="L50" s="13"/>
      <c r="M50" s="13"/>
      <c r="N50" s="13"/>
      <c r="O50" s="13"/>
      <c r="P50" s="13"/>
      <c r="Q50" s="13"/>
      <c r="R50" s="13"/>
      <c r="S50" s="13"/>
      <c r="T50" s="13"/>
    </row>
    <row r="51" spans="1:20" s="20" customFormat="1" ht="15" customHeight="1" x14ac:dyDescent="0.3">
      <c r="A51" s="13"/>
      <c r="B51" s="129" t="s">
        <v>152</v>
      </c>
      <c r="C51" s="131" t="s">
        <v>468</v>
      </c>
      <c r="D51" s="131"/>
      <c r="E51" s="131"/>
      <c r="F51" s="131"/>
      <c r="G51" s="131"/>
      <c r="H51" s="131"/>
      <c r="I51" s="131"/>
      <c r="J51" s="131"/>
      <c r="K51" s="13"/>
      <c r="L51" s="13"/>
      <c r="M51" s="13"/>
      <c r="N51" s="13"/>
      <c r="O51" s="13"/>
      <c r="P51" s="13"/>
      <c r="Q51" s="13"/>
      <c r="R51" s="13"/>
      <c r="S51" s="13"/>
      <c r="T51" s="13"/>
    </row>
    <row r="52" spans="1:20" s="20" customFormat="1" ht="15" customHeight="1" x14ac:dyDescent="0.3">
      <c r="A52" s="13"/>
      <c r="B52" s="129" t="s">
        <v>153</v>
      </c>
      <c r="C52" s="131" t="s">
        <v>469</v>
      </c>
      <c r="D52" s="131"/>
      <c r="E52" s="131"/>
      <c r="F52" s="131"/>
      <c r="G52" s="131"/>
      <c r="H52" s="131"/>
      <c r="I52" s="131"/>
      <c r="J52" s="131"/>
      <c r="K52" s="13"/>
      <c r="L52" s="13"/>
      <c r="M52" s="13"/>
      <c r="N52" s="13"/>
      <c r="O52" s="13"/>
      <c r="P52" s="13"/>
      <c r="Q52" s="13"/>
      <c r="R52" s="13"/>
      <c r="S52" s="13"/>
      <c r="T52" s="13"/>
    </row>
    <row r="53" spans="1:20" s="20" customFormat="1" ht="15" customHeight="1" x14ac:dyDescent="0.3">
      <c r="A53" s="13"/>
      <c r="B53" s="129" t="s">
        <v>154</v>
      </c>
      <c r="C53" s="131" t="s">
        <v>470</v>
      </c>
      <c r="D53" s="131"/>
      <c r="E53" s="131"/>
      <c r="F53" s="131"/>
      <c r="G53" s="131"/>
      <c r="H53" s="131"/>
      <c r="I53" s="131"/>
      <c r="J53" s="131"/>
      <c r="K53" s="13"/>
      <c r="L53" s="13"/>
      <c r="M53" s="13"/>
      <c r="N53" s="13"/>
      <c r="O53" s="13"/>
      <c r="P53" s="13"/>
      <c r="Q53" s="13"/>
      <c r="R53" s="13"/>
      <c r="S53" s="13"/>
      <c r="T53" s="13"/>
    </row>
    <row r="54" spans="1:20" s="20" customFormat="1" ht="15" customHeight="1" x14ac:dyDescent="0.3">
      <c r="A54" s="13"/>
      <c r="B54" s="129" t="s">
        <v>155</v>
      </c>
      <c r="C54" s="131" t="s">
        <v>471</v>
      </c>
      <c r="D54" s="131"/>
      <c r="E54" s="131"/>
      <c r="F54" s="131"/>
      <c r="G54" s="131"/>
      <c r="H54" s="131"/>
      <c r="I54" s="131"/>
      <c r="J54" s="131"/>
      <c r="K54" s="13"/>
      <c r="L54" s="13"/>
      <c r="M54" s="13"/>
      <c r="N54" s="13"/>
      <c r="O54" s="13"/>
      <c r="P54" s="13"/>
      <c r="Q54" s="13"/>
      <c r="R54" s="13"/>
      <c r="S54" s="13"/>
      <c r="T54" s="13"/>
    </row>
    <row r="55" spans="1:20" s="20" customFormat="1" ht="15" customHeight="1" x14ac:dyDescent="0.3">
      <c r="A55" s="13"/>
      <c r="B55" s="129" t="s">
        <v>156</v>
      </c>
      <c r="C55" s="131" t="s">
        <v>472</v>
      </c>
      <c r="D55" s="131"/>
      <c r="E55" s="131"/>
      <c r="F55" s="131"/>
      <c r="G55" s="131"/>
      <c r="H55" s="131"/>
      <c r="I55" s="131"/>
      <c r="J55" s="131"/>
      <c r="K55" s="13"/>
      <c r="L55" s="13"/>
      <c r="M55" s="13"/>
      <c r="N55" s="13"/>
      <c r="O55" s="13"/>
      <c r="P55" s="13"/>
      <c r="Q55" s="13"/>
      <c r="R55" s="13"/>
      <c r="S55" s="13"/>
      <c r="T55" s="13"/>
    </row>
    <row r="56" spans="1:20" s="20" customFormat="1" ht="15" customHeight="1" x14ac:dyDescent="0.3">
      <c r="A56" s="13"/>
      <c r="B56" s="129" t="s">
        <v>157</v>
      </c>
      <c r="C56" s="131" t="s">
        <v>473</v>
      </c>
      <c r="D56" s="131"/>
      <c r="E56" s="131"/>
      <c r="F56" s="131"/>
      <c r="G56" s="131"/>
      <c r="H56" s="131"/>
      <c r="I56" s="131"/>
      <c r="J56" s="131"/>
      <c r="K56" s="13"/>
      <c r="L56" s="13"/>
      <c r="M56" s="13"/>
      <c r="N56" s="13"/>
      <c r="O56" s="13"/>
      <c r="P56" s="13"/>
      <c r="Q56" s="13"/>
      <c r="R56" s="13"/>
      <c r="S56" s="13"/>
      <c r="T56" s="13"/>
    </row>
    <row r="57" spans="1:20" s="20" customFormat="1" ht="15" customHeight="1" x14ac:dyDescent="0.3">
      <c r="A57" s="13"/>
      <c r="B57" s="129" t="s">
        <v>158</v>
      </c>
      <c r="C57" s="131" t="s">
        <v>474</v>
      </c>
      <c r="D57" s="131"/>
      <c r="E57" s="131"/>
      <c r="F57" s="131"/>
      <c r="G57" s="131"/>
      <c r="H57" s="131"/>
      <c r="I57" s="131"/>
      <c r="J57" s="131"/>
      <c r="K57" s="13"/>
      <c r="L57" s="13"/>
      <c r="M57" s="13"/>
      <c r="N57" s="13"/>
      <c r="O57" s="13"/>
      <c r="P57" s="13"/>
      <c r="Q57" s="13"/>
      <c r="R57" s="13"/>
      <c r="S57" s="13"/>
      <c r="T57" s="13"/>
    </row>
    <row r="58" spans="1:20" s="20" customFormat="1" ht="15" customHeight="1" x14ac:dyDescent="0.3">
      <c r="A58" s="13"/>
      <c r="B58" s="129" t="s">
        <v>159</v>
      </c>
      <c r="C58" s="131" t="s">
        <v>475</v>
      </c>
      <c r="D58" s="131"/>
      <c r="E58" s="131"/>
      <c r="F58" s="131"/>
      <c r="G58" s="131"/>
      <c r="H58" s="131"/>
      <c r="I58" s="131"/>
      <c r="J58" s="131"/>
      <c r="K58" s="13"/>
      <c r="L58" s="13"/>
      <c r="M58" s="13"/>
      <c r="N58" s="13"/>
      <c r="O58" s="13"/>
      <c r="P58" s="13"/>
      <c r="Q58" s="13"/>
      <c r="R58" s="13"/>
      <c r="S58" s="13"/>
      <c r="T58" s="13"/>
    </row>
    <row r="59" spans="1:20" s="20" customFormat="1" ht="15" customHeight="1" x14ac:dyDescent="0.3">
      <c r="A59" s="13"/>
      <c r="B59" s="129" t="s">
        <v>160</v>
      </c>
      <c r="C59" s="131" t="s">
        <v>476</v>
      </c>
      <c r="D59" s="131"/>
      <c r="E59" s="131"/>
      <c r="F59" s="131"/>
      <c r="G59" s="131"/>
      <c r="H59" s="131"/>
      <c r="I59" s="131"/>
      <c r="J59" s="131"/>
      <c r="K59" s="13"/>
      <c r="L59" s="13"/>
      <c r="M59" s="13"/>
      <c r="N59" s="13"/>
      <c r="O59" s="13"/>
      <c r="P59" s="13"/>
      <c r="Q59" s="13"/>
      <c r="R59" s="13"/>
      <c r="S59" s="13"/>
      <c r="T59" s="13"/>
    </row>
    <row r="60" spans="1:20" s="20" customFormat="1" ht="15" customHeight="1" x14ac:dyDescent="0.3">
      <c r="A60" s="13"/>
      <c r="B60" s="129" t="s">
        <v>161</v>
      </c>
      <c r="C60" s="131" t="s">
        <v>477</v>
      </c>
      <c r="D60" s="131"/>
      <c r="E60" s="131"/>
      <c r="F60" s="131"/>
      <c r="G60" s="131"/>
      <c r="H60" s="131"/>
      <c r="I60" s="131"/>
      <c r="J60" s="131"/>
      <c r="K60" s="13"/>
      <c r="L60" s="13"/>
      <c r="M60" s="13"/>
      <c r="N60" s="13"/>
      <c r="O60" s="13"/>
      <c r="P60" s="13"/>
      <c r="Q60" s="13"/>
      <c r="R60" s="13"/>
      <c r="S60" s="13"/>
      <c r="T60" s="13"/>
    </row>
    <row r="61" spans="1:20" s="20" customFormat="1" ht="15" customHeight="1" x14ac:dyDescent="0.3">
      <c r="A61" s="13"/>
      <c r="B61" s="129" t="s">
        <v>162</v>
      </c>
      <c r="C61" s="131" t="s">
        <v>478</v>
      </c>
      <c r="D61" s="131"/>
      <c r="E61" s="131"/>
      <c r="F61" s="131"/>
      <c r="G61" s="131"/>
      <c r="H61" s="131"/>
      <c r="I61" s="131"/>
      <c r="J61" s="131"/>
      <c r="K61" s="13"/>
      <c r="L61" s="13"/>
      <c r="M61" s="13"/>
      <c r="N61" s="13"/>
      <c r="O61" s="13"/>
      <c r="P61" s="13"/>
      <c r="Q61" s="13"/>
      <c r="R61" s="13"/>
      <c r="S61" s="13"/>
      <c r="T61" s="13"/>
    </row>
    <row r="62" spans="1:20" s="20" customFormat="1" ht="15" customHeight="1" x14ac:dyDescent="0.3">
      <c r="A62" s="13"/>
      <c r="B62" s="129" t="s">
        <v>163</v>
      </c>
      <c r="C62" s="131" t="s">
        <v>479</v>
      </c>
      <c r="D62" s="131"/>
      <c r="E62" s="131"/>
      <c r="F62" s="131"/>
      <c r="G62" s="131"/>
      <c r="H62" s="131"/>
      <c r="I62" s="131"/>
      <c r="J62" s="131"/>
      <c r="K62" s="13"/>
      <c r="L62" s="13"/>
      <c r="M62" s="13"/>
      <c r="N62" s="13"/>
      <c r="O62" s="13"/>
      <c r="P62" s="13"/>
      <c r="Q62" s="13"/>
      <c r="R62" s="13"/>
      <c r="S62" s="13"/>
      <c r="T62" s="13"/>
    </row>
    <row r="63" spans="1:20" s="20" customFormat="1" ht="15" customHeight="1" x14ac:dyDescent="0.3">
      <c r="A63" s="13"/>
      <c r="B63" s="129" t="s">
        <v>164</v>
      </c>
      <c r="C63" s="131" t="s">
        <v>744</v>
      </c>
      <c r="D63" s="131"/>
      <c r="E63" s="131"/>
      <c r="F63" s="131"/>
      <c r="G63" s="131"/>
      <c r="H63" s="131"/>
      <c r="I63" s="131"/>
      <c r="J63" s="131"/>
      <c r="K63" s="13"/>
      <c r="L63" s="13"/>
      <c r="M63" s="13"/>
      <c r="N63" s="13"/>
      <c r="O63" s="13"/>
      <c r="P63" s="13"/>
      <c r="Q63" s="13"/>
      <c r="R63" s="13"/>
      <c r="S63" s="13"/>
      <c r="T63" s="13"/>
    </row>
    <row r="64" spans="1:20" s="20" customFormat="1" ht="15" customHeight="1" x14ac:dyDescent="0.3">
      <c r="A64" s="13"/>
      <c r="B64" s="129" t="s">
        <v>165</v>
      </c>
      <c r="C64" s="131" t="s">
        <v>745</v>
      </c>
      <c r="D64" s="131"/>
      <c r="E64" s="131"/>
      <c r="F64" s="131"/>
      <c r="G64" s="131"/>
      <c r="H64" s="131"/>
      <c r="I64" s="131"/>
      <c r="J64" s="131"/>
      <c r="K64" s="13"/>
      <c r="L64" s="13"/>
      <c r="M64" s="13"/>
      <c r="N64" s="13"/>
      <c r="O64" s="13"/>
      <c r="P64" s="13"/>
      <c r="Q64" s="13"/>
      <c r="R64" s="13"/>
      <c r="S64" s="13"/>
      <c r="T64" s="13"/>
    </row>
    <row r="65" spans="1:63" s="20" customFormat="1" ht="15" customHeight="1" x14ac:dyDescent="0.3">
      <c r="A65" s="13"/>
      <c r="B65" s="129" t="s">
        <v>166</v>
      </c>
      <c r="C65" s="131" t="s">
        <v>480</v>
      </c>
      <c r="D65" s="131"/>
      <c r="E65" s="131"/>
      <c r="F65" s="131"/>
      <c r="G65" s="131"/>
      <c r="H65" s="131"/>
      <c r="I65" s="131"/>
      <c r="J65" s="131"/>
      <c r="K65" s="13"/>
      <c r="L65" s="13"/>
      <c r="M65" s="13"/>
      <c r="N65" s="13"/>
      <c r="O65" s="13"/>
      <c r="P65" s="13"/>
      <c r="Q65" s="13"/>
      <c r="R65" s="13"/>
      <c r="S65" s="13"/>
      <c r="T65" s="13"/>
    </row>
    <row r="66" spans="1:63" s="20" customFormat="1" ht="15" customHeight="1" x14ac:dyDescent="0.3">
      <c r="A66" s="13"/>
      <c r="B66" s="129" t="s">
        <v>167</v>
      </c>
      <c r="C66" s="131" t="s">
        <v>481</v>
      </c>
      <c r="D66" s="131"/>
      <c r="E66" s="131"/>
      <c r="F66" s="131"/>
      <c r="G66" s="131"/>
      <c r="H66" s="131"/>
      <c r="I66" s="131"/>
      <c r="J66" s="131"/>
      <c r="K66" s="13"/>
      <c r="L66" s="13"/>
      <c r="M66" s="13"/>
      <c r="N66" s="13"/>
      <c r="O66" s="13"/>
      <c r="P66" s="13"/>
      <c r="Q66" s="13"/>
      <c r="R66" s="13"/>
      <c r="S66" s="13"/>
      <c r="T66" s="13"/>
    </row>
    <row r="67" spans="1:63" s="20" customFormat="1" ht="15" customHeight="1" x14ac:dyDescent="0.3">
      <c r="A67" s="13"/>
      <c r="B67" s="129" t="s">
        <v>168</v>
      </c>
      <c r="C67" s="131" t="s">
        <v>482</v>
      </c>
      <c r="D67" s="131"/>
      <c r="E67" s="131"/>
      <c r="F67" s="131"/>
      <c r="G67" s="131"/>
      <c r="H67" s="131"/>
      <c r="I67" s="131"/>
      <c r="J67" s="131"/>
      <c r="K67" s="13"/>
      <c r="L67" s="13"/>
      <c r="M67" s="13"/>
      <c r="N67" s="13"/>
      <c r="O67" s="13"/>
      <c r="P67" s="13"/>
      <c r="Q67" s="13"/>
      <c r="R67" s="13"/>
      <c r="S67" s="13"/>
      <c r="T67" s="13"/>
    </row>
    <row r="68" spans="1:63" s="20" customFormat="1" ht="15" customHeight="1" x14ac:dyDescent="0.3">
      <c r="A68" s="13"/>
      <c r="B68" s="129" t="s">
        <v>169</v>
      </c>
      <c r="C68" s="131" t="s">
        <v>483</v>
      </c>
      <c r="D68" s="131"/>
      <c r="E68" s="131"/>
      <c r="F68" s="131"/>
      <c r="G68" s="131"/>
      <c r="H68" s="131"/>
      <c r="I68" s="131"/>
      <c r="J68" s="131"/>
      <c r="K68" s="13"/>
      <c r="L68" s="13"/>
      <c r="M68" s="13"/>
      <c r="N68" s="13"/>
      <c r="O68" s="13"/>
      <c r="P68" s="13"/>
      <c r="Q68" s="13"/>
      <c r="R68" s="13"/>
      <c r="S68" s="13"/>
      <c r="T68" s="13"/>
    </row>
    <row r="69" spans="1:63" s="13" customFormat="1" ht="15" customHeight="1" x14ac:dyDescent="0.3">
      <c r="B69" s="129" t="s">
        <v>170</v>
      </c>
      <c r="C69" s="131" t="s">
        <v>484</v>
      </c>
      <c r="D69" s="131"/>
      <c r="E69" s="131"/>
      <c r="F69" s="131"/>
      <c r="G69" s="131"/>
      <c r="H69" s="131"/>
      <c r="I69" s="131"/>
      <c r="J69" s="131"/>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row>
    <row r="70" spans="1:63" s="13" customFormat="1" ht="15" customHeight="1" x14ac:dyDescent="0.3">
      <c r="B70" s="129" t="s">
        <v>171</v>
      </c>
      <c r="C70" s="131" t="s">
        <v>485</v>
      </c>
      <c r="D70" s="131"/>
      <c r="E70" s="131"/>
      <c r="F70" s="131"/>
      <c r="G70" s="131"/>
      <c r="H70" s="131"/>
      <c r="I70" s="131"/>
      <c r="J70" s="131"/>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row>
    <row r="71" spans="1:63" s="13" customFormat="1" ht="15" customHeight="1" x14ac:dyDescent="0.3">
      <c r="B71" s="129" t="s">
        <v>172</v>
      </c>
      <c r="C71" s="131" t="s">
        <v>486</v>
      </c>
      <c r="D71" s="131"/>
      <c r="E71" s="131"/>
      <c r="F71" s="131"/>
      <c r="G71" s="131"/>
      <c r="H71" s="131"/>
      <c r="I71" s="131"/>
      <c r="J71" s="131"/>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row>
    <row r="72" spans="1:63" s="13" customFormat="1" ht="15" customHeight="1" x14ac:dyDescent="0.3">
      <c r="B72" s="129" t="s">
        <v>173</v>
      </c>
      <c r="C72" s="131" t="s">
        <v>487</v>
      </c>
      <c r="D72" s="131"/>
      <c r="E72" s="131"/>
      <c r="F72" s="131"/>
      <c r="G72" s="131"/>
      <c r="H72" s="131"/>
      <c r="I72" s="131"/>
      <c r="J72" s="131"/>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row>
    <row r="73" spans="1:63" s="13" customFormat="1" ht="15" customHeight="1" x14ac:dyDescent="0.3">
      <c r="B73" s="129" t="s">
        <v>174</v>
      </c>
      <c r="C73" s="131" t="s">
        <v>488</v>
      </c>
      <c r="D73" s="131"/>
      <c r="E73" s="131"/>
      <c r="F73" s="131"/>
      <c r="G73" s="131"/>
      <c r="H73" s="131"/>
      <c r="I73" s="131"/>
      <c r="J73" s="131"/>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row>
    <row r="74" spans="1:63" s="13" customFormat="1" ht="15" customHeight="1" x14ac:dyDescent="0.3">
      <c r="B74" s="129" t="s">
        <v>175</v>
      </c>
      <c r="C74" s="131" t="s">
        <v>489</v>
      </c>
      <c r="D74" s="131"/>
      <c r="E74" s="131"/>
      <c r="F74" s="131"/>
      <c r="G74" s="131"/>
      <c r="H74" s="131"/>
      <c r="I74" s="131"/>
      <c r="J74" s="131"/>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row>
    <row r="75" spans="1:63" s="13" customFormat="1" ht="15" customHeight="1" x14ac:dyDescent="0.3">
      <c r="B75" s="129" t="s">
        <v>176</v>
      </c>
      <c r="C75" s="131" t="s">
        <v>749</v>
      </c>
      <c r="D75" s="131"/>
      <c r="E75" s="131"/>
      <c r="F75" s="131"/>
      <c r="G75" s="131"/>
      <c r="H75" s="131"/>
      <c r="I75" s="131"/>
      <c r="J75" s="131"/>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row>
    <row r="76" spans="1:63" s="13" customFormat="1" ht="15" customHeight="1" x14ac:dyDescent="0.3">
      <c r="B76" s="129" t="s">
        <v>177</v>
      </c>
      <c r="C76" s="131" t="s">
        <v>490</v>
      </c>
      <c r="D76" s="131"/>
      <c r="E76" s="131"/>
      <c r="F76" s="131"/>
      <c r="G76" s="131"/>
      <c r="H76" s="131"/>
      <c r="I76" s="131"/>
      <c r="J76" s="131"/>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row>
    <row r="77" spans="1:63" s="13" customFormat="1" ht="15" customHeight="1" x14ac:dyDescent="0.3">
      <c r="B77" s="129" t="s">
        <v>178</v>
      </c>
      <c r="C77" s="131" t="s">
        <v>491</v>
      </c>
      <c r="D77" s="131"/>
      <c r="E77" s="131"/>
      <c r="F77" s="131"/>
      <c r="G77" s="131"/>
      <c r="H77" s="131"/>
      <c r="I77" s="131"/>
      <c r="J77" s="131"/>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row>
    <row r="78" spans="1:63" s="13" customFormat="1" ht="15" customHeight="1" x14ac:dyDescent="0.3">
      <c r="B78" s="130" t="s">
        <v>179</v>
      </c>
      <c r="C78" s="131" t="s">
        <v>492</v>
      </c>
      <c r="D78" s="131"/>
      <c r="E78" s="131"/>
      <c r="F78" s="131"/>
      <c r="G78" s="131"/>
      <c r="H78" s="131"/>
      <c r="I78" s="131"/>
      <c r="J78" s="131"/>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row>
    <row r="79" spans="1:63" s="13" customFormat="1" ht="15" customHeight="1" x14ac:dyDescent="0.3">
      <c r="B79" s="129" t="s">
        <v>180</v>
      </c>
      <c r="C79" s="131" t="s">
        <v>493</v>
      </c>
      <c r="D79" s="131"/>
      <c r="E79" s="131"/>
      <c r="F79" s="131"/>
      <c r="G79" s="131"/>
      <c r="H79" s="131"/>
      <c r="I79" s="131"/>
      <c r="J79" s="131"/>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row>
    <row r="80" spans="1:63" s="13" customFormat="1" ht="15" customHeight="1" x14ac:dyDescent="0.3">
      <c r="B80" s="129" t="s">
        <v>181</v>
      </c>
      <c r="C80" s="131" t="s">
        <v>494</v>
      </c>
      <c r="D80" s="131"/>
      <c r="E80" s="131"/>
      <c r="F80" s="131"/>
      <c r="G80" s="131"/>
      <c r="H80" s="131"/>
      <c r="I80" s="131"/>
      <c r="J80" s="131"/>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row>
    <row r="81" spans="2:63" s="13" customFormat="1" ht="15" customHeight="1" x14ac:dyDescent="0.3">
      <c r="B81" s="129" t="s">
        <v>182</v>
      </c>
      <c r="C81" s="131" t="s">
        <v>495</v>
      </c>
      <c r="D81" s="131"/>
      <c r="E81" s="131"/>
      <c r="F81" s="131"/>
      <c r="G81" s="131"/>
      <c r="H81" s="131"/>
      <c r="I81" s="131"/>
      <c r="J81" s="131"/>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row>
    <row r="82" spans="2:63" s="13" customFormat="1" ht="15" customHeight="1" x14ac:dyDescent="0.3">
      <c r="B82" s="129" t="s">
        <v>183</v>
      </c>
      <c r="C82" s="131" t="s">
        <v>496</v>
      </c>
      <c r="D82" s="131"/>
      <c r="E82" s="131"/>
      <c r="F82" s="131"/>
      <c r="G82" s="131"/>
      <c r="H82" s="131"/>
      <c r="I82" s="131"/>
      <c r="J82" s="131"/>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row>
    <row r="83" spans="2:63" s="13" customFormat="1" ht="15" customHeight="1" x14ac:dyDescent="0.3">
      <c r="B83" s="129" t="s">
        <v>184</v>
      </c>
      <c r="C83" s="131" t="s">
        <v>497</v>
      </c>
      <c r="D83" s="131"/>
      <c r="E83" s="131"/>
      <c r="F83" s="131"/>
      <c r="G83" s="131"/>
      <c r="H83" s="131"/>
      <c r="I83" s="131"/>
      <c r="J83" s="131"/>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row>
    <row r="84" spans="2:63" s="13" customFormat="1" ht="15" customHeight="1" x14ac:dyDescent="0.3">
      <c r="B84" s="129" t="s">
        <v>185</v>
      </c>
      <c r="C84" s="131" t="s">
        <v>498</v>
      </c>
      <c r="D84" s="131"/>
      <c r="E84" s="131"/>
      <c r="F84" s="131"/>
      <c r="G84" s="131"/>
      <c r="H84" s="131"/>
      <c r="I84" s="131"/>
      <c r="J84" s="131"/>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row>
    <row r="85" spans="2:63" s="13" customFormat="1" ht="15" customHeight="1" x14ac:dyDescent="0.3">
      <c r="B85" s="129" t="s">
        <v>186</v>
      </c>
      <c r="C85" s="131" t="s">
        <v>499</v>
      </c>
      <c r="D85" s="131"/>
      <c r="E85" s="131"/>
      <c r="F85" s="131"/>
      <c r="G85" s="131"/>
      <c r="H85" s="131"/>
      <c r="I85" s="131"/>
      <c r="J85" s="131"/>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row>
    <row r="86" spans="2:63" s="13" customFormat="1" ht="15" customHeight="1" x14ac:dyDescent="0.3">
      <c r="B86" s="129" t="s">
        <v>187</v>
      </c>
      <c r="C86" s="131" t="s">
        <v>500</v>
      </c>
      <c r="D86" s="131"/>
      <c r="E86" s="131"/>
      <c r="F86" s="131"/>
      <c r="G86" s="131"/>
      <c r="H86" s="131"/>
      <c r="I86" s="131"/>
      <c r="J86" s="131"/>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row>
    <row r="87" spans="2:63" s="13" customFormat="1" ht="15" customHeight="1" x14ac:dyDescent="0.3">
      <c r="B87" s="129" t="s">
        <v>188</v>
      </c>
      <c r="C87" s="131" t="s">
        <v>501</v>
      </c>
      <c r="D87" s="131"/>
      <c r="E87" s="131"/>
      <c r="F87" s="131"/>
      <c r="G87" s="131"/>
      <c r="H87" s="131"/>
      <c r="I87" s="131"/>
      <c r="J87" s="131"/>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row>
    <row r="88" spans="2:63" s="13" customFormat="1" ht="15" customHeight="1" x14ac:dyDescent="0.3">
      <c r="B88" s="129" t="s">
        <v>189</v>
      </c>
      <c r="C88" s="131" t="s">
        <v>502</v>
      </c>
      <c r="D88" s="131"/>
      <c r="E88" s="131"/>
      <c r="F88" s="131"/>
      <c r="G88" s="131"/>
      <c r="H88" s="131"/>
      <c r="I88" s="131"/>
      <c r="J88" s="131"/>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row>
    <row r="89" spans="2:63" s="13" customFormat="1" ht="15" customHeight="1" x14ac:dyDescent="0.3">
      <c r="B89" s="129" t="s">
        <v>190</v>
      </c>
      <c r="C89" s="131" t="s">
        <v>503</v>
      </c>
      <c r="D89" s="131"/>
      <c r="E89" s="131"/>
      <c r="F89" s="131"/>
      <c r="G89" s="131"/>
      <c r="H89" s="131"/>
      <c r="I89" s="131"/>
      <c r="J89" s="131"/>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row>
    <row r="90" spans="2:63" s="13" customFormat="1" ht="15" customHeight="1" x14ac:dyDescent="0.3">
      <c r="B90" s="129" t="s">
        <v>191</v>
      </c>
      <c r="C90" s="131" t="s">
        <v>504</v>
      </c>
      <c r="D90" s="131"/>
      <c r="E90" s="131"/>
      <c r="F90" s="131"/>
      <c r="G90" s="131"/>
      <c r="H90" s="131"/>
      <c r="I90" s="131"/>
      <c r="J90" s="131"/>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row>
    <row r="91" spans="2:63" s="13" customFormat="1" ht="15" customHeight="1" x14ac:dyDescent="0.3">
      <c r="B91" s="129" t="s">
        <v>192</v>
      </c>
      <c r="C91" s="131" t="s">
        <v>505</v>
      </c>
      <c r="D91" s="131"/>
      <c r="E91" s="131"/>
      <c r="F91" s="131"/>
      <c r="G91" s="131"/>
      <c r="H91" s="131"/>
      <c r="I91" s="131"/>
      <c r="J91" s="131"/>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row>
    <row r="92" spans="2:63" s="13" customFormat="1" ht="15" customHeight="1" x14ac:dyDescent="0.3">
      <c r="B92" s="129" t="s">
        <v>193</v>
      </c>
      <c r="C92" s="131" t="s">
        <v>506</v>
      </c>
      <c r="D92" s="131"/>
      <c r="E92" s="131"/>
      <c r="F92" s="131"/>
      <c r="G92" s="131"/>
      <c r="H92" s="131"/>
      <c r="I92" s="131"/>
      <c r="J92" s="131"/>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row>
    <row r="93" spans="2:63" s="13" customFormat="1" ht="15" customHeight="1" x14ac:dyDescent="0.3">
      <c r="B93" s="129" t="s">
        <v>194</v>
      </c>
      <c r="C93" s="131" t="s">
        <v>746</v>
      </c>
      <c r="D93" s="131"/>
      <c r="E93" s="131"/>
      <c r="F93" s="131"/>
      <c r="G93" s="131"/>
      <c r="H93" s="131"/>
      <c r="I93" s="131"/>
      <c r="J93" s="131"/>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row>
    <row r="94" spans="2:63" s="13" customFormat="1" ht="15" customHeight="1" x14ac:dyDescent="0.3">
      <c r="B94" s="129" t="s">
        <v>195</v>
      </c>
      <c r="C94" s="131" t="s">
        <v>507</v>
      </c>
      <c r="D94" s="131"/>
      <c r="E94" s="131"/>
      <c r="F94" s="131"/>
      <c r="G94" s="131"/>
      <c r="H94" s="131"/>
      <c r="I94" s="131"/>
      <c r="J94" s="131"/>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row>
    <row r="95" spans="2:63" s="13" customFormat="1" ht="15" customHeight="1" x14ac:dyDescent="0.3">
      <c r="B95" s="129" t="s">
        <v>196</v>
      </c>
      <c r="C95" s="131" t="s">
        <v>508</v>
      </c>
      <c r="D95" s="131"/>
      <c r="E95" s="131"/>
      <c r="F95" s="131"/>
      <c r="G95" s="131"/>
      <c r="H95" s="131"/>
      <c r="I95" s="131"/>
      <c r="J95" s="131"/>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row>
    <row r="96" spans="2:63" s="13" customFormat="1" ht="15" customHeight="1" x14ac:dyDescent="0.3">
      <c r="B96" s="129" t="s">
        <v>197</v>
      </c>
      <c r="C96" s="131" t="s">
        <v>509</v>
      </c>
      <c r="D96" s="131"/>
      <c r="E96" s="131"/>
      <c r="F96" s="131"/>
      <c r="G96" s="131"/>
      <c r="H96" s="131"/>
      <c r="I96" s="131"/>
      <c r="J96" s="131"/>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row>
    <row r="97" spans="2:63" s="13" customFormat="1" ht="15" customHeight="1" x14ac:dyDescent="0.3">
      <c r="B97" s="129" t="s">
        <v>198</v>
      </c>
      <c r="C97" s="131" t="s">
        <v>510</v>
      </c>
      <c r="D97" s="131"/>
      <c r="E97" s="131"/>
      <c r="F97" s="131"/>
      <c r="G97" s="131"/>
      <c r="H97" s="131"/>
      <c r="I97" s="131"/>
      <c r="J97" s="131"/>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row>
    <row r="98" spans="2:63" s="13" customFormat="1" ht="15" customHeight="1" x14ac:dyDescent="0.3">
      <c r="B98" s="129" t="s">
        <v>199</v>
      </c>
      <c r="C98" s="131" t="s">
        <v>511</v>
      </c>
      <c r="D98" s="131"/>
      <c r="E98" s="131"/>
      <c r="F98" s="131"/>
      <c r="G98" s="131"/>
      <c r="H98" s="131"/>
      <c r="I98" s="131"/>
      <c r="J98" s="131"/>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row>
    <row r="99" spans="2:63" s="13" customFormat="1" ht="15" customHeight="1" x14ac:dyDescent="0.3">
      <c r="B99" s="129" t="s">
        <v>200</v>
      </c>
      <c r="C99" s="131" t="s">
        <v>512</v>
      </c>
      <c r="D99" s="131"/>
      <c r="E99" s="131"/>
      <c r="F99" s="131"/>
      <c r="G99" s="131"/>
      <c r="H99" s="131"/>
      <c r="I99" s="131"/>
      <c r="J99" s="131"/>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row>
    <row r="100" spans="2:63" s="13" customFormat="1" ht="15" customHeight="1" x14ac:dyDescent="0.3">
      <c r="B100" s="129" t="s">
        <v>201</v>
      </c>
      <c r="C100" s="131" t="s">
        <v>513</v>
      </c>
      <c r="D100" s="131"/>
      <c r="E100" s="131"/>
      <c r="F100" s="131"/>
      <c r="G100" s="131"/>
      <c r="H100" s="131"/>
      <c r="I100" s="131"/>
      <c r="J100" s="131"/>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row>
    <row r="101" spans="2:63" s="13" customFormat="1" ht="15" customHeight="1" x14ac:dyDescent="0.3">
      <c r="B101" s="129" t="s">
        <v>202</v>
      </c>
      <c r="C101" s="131" t="s">
        <v>514</v>
      </c>
      <c r="D101" s="131"/>
      <c r="E101" s="131"/>
      <c r="F101" s="131"/>
      <c r="G101" s="131"/>
      <c r="H101" s="131"/>
      <c r="I101" s="131"/>
      <c r="J101" s="131"/>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row>
    <row r="102" spans="2:63" s="13" customFormat="1" ht="15" customHeight="1" x14ac:dyDescent="0.3">
      <c r="B102" s="129" t="s">
        <v>203</v>
      </c>
      <c r="C102" s="131" t="s">
        <v>515</v>
      </c>
      <c r="D102" s="131"/>
      <c r="E102" s="131"/>
      <c r="F102" s="131"/>
      <c r="G102" s="131"/>
      <c r="H102" s="131"/>
      <c r="I102" s="131"/>
      <c r="J102" s="131"/>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row>
    <row r="103" spans="2:63" s="13" customFormat="1" ht="15" customHeight="1" x14ac:dyDescent="0.3">
      <c r="B103" s="129" t="s">
        <v>204</v>
      </c>
      <c r="C103" s="131" t="s">
        <v>516</v>
      </c>
      <c r="D103" s="131"/>
      <c r="E103" s="131"/>
      <c r="F103" s="131"/>
      <c r="G103" s="131"/>
      <c r="H103" s="131"/>
      <c r="I103" s="131"/>
      <c r="J103" s="131"/>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row>
    <row r="104" spans="2:63" s="13" customFormat="1" ht="15" customHeight="1" x14ac:dyDescent="0.3">
      <c r="B104" s="129" t="s">
        <v>205</v>
      </c>
      <c r="C104" s="131" t="s">
        <v>517</v>
      </c>
      <c r="D104" s="131"/>
      <c r="E104" s="131"/>
      <c r="F104" s="131"/>
      <c r="G104" s="131"/>
      <c r="H104" s="131"/>
      <c r="I104" s="131"/>
      <c r="J104" s="131"/>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row>
    <row r="105" spans="2:63" s="13" customFormat="1" ht="15" customHeight="1" x14ac:dyDescent="0.3">
      <c r="B105" s="129" t="s">
        <v>206</v>
      </c>
      <c r="C105" s="131" t="s">
        <v>518</v>
      </c>
      <c r="D105" s="131"/>
      <c r="E105" s="131"/>
      <c r="F105" s="131"/>
      <c r="G105" s="131"/>
      <c r="H105" s="131"/>
      <c r="I105" s="131"/>
      <c r="J105" s="131"/>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row>
    <row r="106" spans="2:63" s="13" customFormat="1" ht="15" customHeight="1" x14ac:dyDescent="0.3">
      <c r="B106" s="129" t="s">
        <v>207</v>
      </c>
      <c r="C106" s="131" t="s">
        <v>519</v>
      </c>
      <c r="D106" s="131"/>
      <c r="E106" s="131"/>
      <c r="F106" s="131"/>
      <c r="G106" s="131"/>
      <c r="H106" s="131"/>
      <c r="I106" s="131"/>
      <c r="J106" s="131"/>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row>
    <row r="107" spans="2:63" s="13" customFormat="1" ht="15" customHeight="1" x14ac:dyDescent="0.3">
      <c r="B107" s="129" t="s">
        <v>208</v>
      </c>
      <c r="C107" s="131" t="s">
        <v>520</v>
      </c>
      <c r="D107" s="131"/>
      <c r="E107" s="131"/>
      <c r="F107" s="131"/>
      <c r="G107" s="131"/>
      <c r="H107" s="131"/>
      <c r="I107" s="131"/>
      <c r="J107" s="131"/>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row>
    <row r="108" spans="2:63" s="13" customFormat="1" ht="15" customHeight="1" x14ac:dyDescent="0.3">
      <c r="B108" s="129" t="s">
        <v>209</v>
      </c>
      <c r="C108" s="131" t="s">
        <v>521</v>
      </c>
      <c r="D108" s="131"/>
      <c r="E108" s="131"/>
      <c r="F108" s="131"/>
      <c r="G108" s="131"/>
      <c r="H108" s="131"/>
      <c r="I108" s="131"/>
      <c r="J108" s="131"/>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row>
    <row r="109" spans="2:63" s="13" customFormat="1" ht="15" customHeight="1" x14ac:dyDescent="0.3">
      <c r="B109" s="129" t="s">
        <v>210</v>
      </c>
      <c r="C109" s="131" t="s">
        <v>522</v>
      </c>
      <c r="D109" s="131"/>
      <c r="E109" s="131"/>
      <c r="F109" s="131"/>
      <c r="G109" s="131"/>
      <c r="H109" s="131"/>
      <c r="I109" s="131"/>
      <c r="J109" s="131"/>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row>
    <row r="110" spans="2:63" s="13" customFormat="1" ht="15" customHeight="1" x14ac:dyDescent="0.3">
      <c r="B110" s="129" t="s">
        <v>211</v>
      </c>
      <c r="C110" s="131" t="s">
        <v>523</v>
      </c>
      <c r="D110" s="131"/>
      <c r="E110" s="131"/>
      <c r="F110" s="131"/>
      <c r="G110" s="131"/>
      <c r="H110" s="131"/>
      <c r="I110" s="131"/>
      <c r="J110" s="131"/>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row>
    <row r="111" spans="2:63" s="13" customFormat="1" ht="15" customHeight="1" x14ac:dyDescent="0.3">
      <c r="B111" s="129" t="s">
        <v>212</v>
      </c>
      <c r="C111" s="131" t="s">
        <v>524</v>
      </c>
      <c r="D111" s="131"/>
      <c r="E111" s="131"/>
      <c r="F111" s="131"/>
      <c r="G111" s="131"/>
      <c r="H111" s="131"/>
      <c r="I111" s="131"/>
      <c r="J111" s="131"/>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row>
    <row r="112" spans="2:63" s="13" customFormat="1" ht="15" customHeight="1" x14ac:dyDescent="0.3">
      <c r="B112" s="129" t="s">
        <v>213</v>
      </c>
      <c r="C112" s="131" t="s">
        <v>525</v>
      </c>
      <c r="D112" s="128"/>
      <c r="E112" s="128"/>
      <c r="F112" s="128"/>
      <c r="G112" s="128"/>
      <c r="H112" s="128"/>
      <c r="I112" s="128"/>
      <c r="J112" s="128"/>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row>
    <row r="113" spans="1:63" s="13" customFormat="1" ht="15" customHeight="1" x14ac:dyDescent="0.3">
      <c r="B113" s="129" t="s">
        <v>214</v>
      </c>
      <c r="C113" s="131" t="s">
        <v>526</v>
      </c>
      <c r="D113" s="128"/>
      <c r="E113" s="128"/>
      <c r="F113" s="128"/>
      <c r="G113" s="128"/>
      <c r="H113" s="128"/>
      <c r="I113" s="128"/>
      <c r="J113" s="128"/>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row>
    <row r="114" spans="1:63" s="13" customFormat="1" ht="15" customHeight="1" x14ac:dyDescent="0.3">
      <c r="B114" s="129" t="s">
        <v>215</v>
      </c>
      <c r="C114" s="131" t="s">
        <v>527</v>
      </c>
      <c r="D114" s="128"/>
      <c r="E114" s="128"/>
      <c r="F114" s="128"/>
      <c r="G114" s="128"/>
      <c r="H114" s="128"/>
      <c r="I114" s="128"/>
      <c r="J114" s="128"/>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row>
    <row r="115" spans="1:63" s="13" customFormat="1" ht="15" customHeight="1" x14ac:dyDescent="0.3">
      <c r="B115" s="129" t="s">
        <v>216</v>
      </c>
      <c r="C115" s="131" t="s">
        <v>528</v>
      </c>
      <c r="D115" s="128"/>
      <c r="E115" s="128"/>
      <c r="F115" s="128"/>
      <c r="G115" s="128"/>
      <c r="H115" s="128"/>
      <c r="I115" s="128"/>
      <c r="J115" s="128"/>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row>
    <row r="116" spans="1:63" s="13" customFormat="1" ht="15" customHeight="1" x14ac:dyDescent="0.3">
      <c r="B116" s="129" t="s">
        <v>217</v>
      </c>
      <c r="C116" s="131" t="s">
        <v>529</v>
      </c>
      <c r="D116" s="128"/>
      <c r="E116" s="128"/>
      <c r="F116" s="128"/>
      <c r="G116" s="128"/>
      <c r="H116" s="128"/>
      <c r="I116" s="128"/>
      <c r="J116" s="128"/>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row>
    <row r="117" spans="1:63" s="20" customFormat="1" ht="15" customHeight="1" x14ac:dyDescent="0.3">
      <c r="A117" s="13"/>
      <c r="B117" s="129" t="s">
        <v>218</v>
      </c>
      <c r="C117" s="131" t="s">
        <v>530</v>
      </c>
      <c r="D117" s="128"/>
      <c r="E117" s="128"/>
      <c r="F117" s="128"/>
      <c r="G117" s="128"/>
      <c r="H117" s="128"/>
      <c r="I117" s="128"/>
      <c r="J117" s="128"/>
      <c r="K117" s="13"/>
      <c r="L117" s="13"/>
      <c r="M117" s="13"/>
      <c r="N117" s="13"/>
      <c r="O117" s="13"/>
      <c r="P117" s="13"/>
      <c r="Q117" s="13"/>
      <c r="R117" s="13"/>
      <c r="S117" s="13"/>
      <c r="T117" s="13"/>
    </row>
    <row r="118" spans="1:63" s="20" customFormat="1" ht="15" customHeight="1" x14ac:dyDescent="0.3">
      <c r="A118" s="13"/>
      <c r="B118" s="129" t="s">
        <v>219</v>
      </c>
      <c r="C118" s="131" t="s">
        <v>531</v>
      </c>
      <c r="D118" s="128"/>
      <c r="E118" s="128"/>
      <c r="F118" s="128"/>
      <c r="G118" s="128"/>
      <c r="H118" s="128"/>
      <c r="I118" s="128"/>
      <c r="J118" s="128"/>
      <c r="K118" s="13"/>
      <c r="L118" s="13"/>
      <c r="M118" s="13"/>
      <c r="N118" s="13"/>
      <c r="O118" s="13"/>
      <c r="P118" s="13"/>
      <c r="Q118" s="13"/>
      <c r="R118" s="13"/>
      <c r="S118" s="13"/>
      <c r="T118" s="13"/>
    </row>
    <row r="119" spans="1:63" s="20" customFormat="1" ht="15" customHeight="1" x14ac:dyDescent="0.3">
      <c r="A119" s="13"/>
      <c r="B119" s="129" t="s">
        <v>220</v>
      </c>
      <c r="C119" s="131" t="s">
        <v>532</v>
      </c>
      <c r="D119" s="128"/>
      <c r="E119" s="128"/>
      <c r="F119" s="128"/>
      <c r="G119" s="128"/>
      <c r="H119" s="128"/>
      <c r="I119" s="128"/>
      <c r="J119" s="128"/>
      <c r="K119" s="13"/>
      <c r="L119" s="13"/>
      <c r="M119" s="13"/>
      <c r="N119" s="13"/>
      <c r="O119" s="13"/>
      <c r="P119" s="13"/>
      <c r="Q119" s="13"/>
      <c r="R119" s="13"/>
      <c r="S119" s="13"/>
      <c r="T119" s="13"/>
    </row>
    <row r="120" spans="1:63" s="20" customFormat="1" ht="14.4" x14ac:dyDescent="0.3">
      <c r="A120" s="13"/>
      <c r="B120" s="129" t="s">
        <v>221</v>
      </c>
      <c r="C120" s="131" t="s">
        <v>533</v>
      </c>
      <c r="D120" s="128"/>
      <c r="E120" s="128"/>
      <c r="F120" s="128"/>
      <c r="G120" s="128"/>
      <c r="H120" s="128"/>
      <c r="I120" s="128"/>
      <c r="J120" s="128"/>
      <c r="K120" s="13"/>
      <c r="L120" s="13"/>
      <c r="M120" s="13"/>
      <c r="N120" s="13"/>
      <c r="O120" s="13"/>
      <c r="P120" s="13"/>
      <c r="Q120" s="13"/>
      <c r="R120" s="13"/>
      <c r="S120" s="13"/>
      <c r="T120" s="13"/>
    </row>
    <row r="121" spans="1:63" s="20" customFormat="1" ht="15" customHeight="1" x14ac:dyDescent="0.3">
      <c r="A121" s="13"/>
      <c r="B121" s="129" t="s">
        <v>222</v>
      </c>
      <c r="C121" s="131" t="s">
        <v>534</v>
      </c>
      <c r="D121" s="128"/>
      <c r="E121" s="128"/>
      <c r="F121" s="128"/>
      <c r="G121" s="128"/>
      <c r="H121" s="128"/>
      <c r="I121" s="128"/>
      <c r="J121" s="128"/>
      <c r="K121" s="13"/>
      <c r="L121" s="13"/>
      <c r="M121" s="13"/>
      <c r="N121" s="13"/>
      <c r="O121" s="13"/>
      <c r="P121" s="13"/>
      <c r="Q121" s="13"/>
      <c r="R121" s="13"/>
      <c r="S121" s="13"/>
      <c r="T121" s="13"/>
    </row>
    <row r="122" spans="1:63" s="20" customFormat="1" ht="15" customHeight="1" x14ac:dyDescent="0.3">
      <c r="A122" s="13"/>
      <c r="B122" s="129" t="s">
        <v>223</v>
      </c>
      <c r="C122" s="131" t="s">
        <v>535</v>
      </c>
      <c r="D122" s="128"/>
      <c r="E122" s="128"/>
      <c r="F122" s="128"/>
      <c r="G122" s="128"/>
      <c r="H122" s="128"/>
      <c r="I122" s="128"/>
      <c r="J122" s="128"/>
      <c r="K122" s="13"/>
      <c r="L122" s="13"/>
      <c r="M122" s="13"/>
      <c r="N122" s="13"/>
      <c r="O122" s="13"/>
      <c r="P122" s="13"/>
      <c r="Q122" s="13"/>
      <c r="R122" s="13"/>
      <c r="S122" s="13"/>
      <c r="T122" s="13"/>
    </row>
    <row r="123" spans="1:63" s="20" customFormat="1" ht="15" customHeight="1" x14ac:dyDescent="0.3">
      <c r="A123" s="13"/>
      <c r="B123" s="129" t="s">
        <v>224</v>
      </c>
      <c r="C123" s="131" t="s">
        <v>536</v>
      </c>
      <c r="D123" s="128"/>
      <c r="E123" s="128"/>
      <c r="F123" s="128"/>
      <c r="G123" s="128"/>
      <c r="H123" s="128"/>
      <c r="I123" s="128"/>
      <c r="J123" s="128"/>
      <c r="K123" s="13"/>
      <c r="L123" s="13"/>
      <c r="M123" s="13"/>
      <c r="N123" s="13"/>
      <c r="O123" s="13"/>
      <c r="P123" s="13"/>
      <c r="Q123" s="13"/>
      <c r="R123" s="13"/>
      <c r="S123" s="13"/>
      <c r="T123" s="13"/>
    </row>
    <row r="124" spans="1:63" s="20" customFormat="1" ht="15" customHeight="1" x14ac:dyDescent="0.3">
      <c r="A124" s="13"/>
      <c r="B124" s="129" t="s">
        <v>225</v>
      </c>
      <c r="C124" s="131" t="s">
        <v>537</v>
      </c>
      <c r="D124" s="128"/>
      <c r="E124" s="128"/>
      <c r="F124" s="128"/>
      <c r="G124" s="128"/>
      <c r="H124" s="128"/>
      <c r="I124" s="128"/>
      <c r="J124" s="128"/>
      <c r="K124" s="13"/>
      <c r="L124" s="13"/>
      <c r="M124" s="13"/>
      <c r="N124" s="13"/>
      <c r="O124" s="13"/>
      <c r="P124" s="13"/>
      <c r="Q124" s="13"/>
      <c r="R124" s="13"/>
      <c r="S124" s="13"/>
      <c r="T124" s="13"/>
    </row>
    <row r="125" spans="1:63" s="20" customFormat="1" ht="15" customHeight="1" x14ac:dyDescent="0.3">
      <c r="A125" s="13"/>
      <c r="B125" s="129" t="s">
        <v>226</v>
      </c>
      <c r="C125" s="131" t="s">
        <v>538</v>
      </c>
      <c r="D125" s="128"/>
      <c r="E125" s="128"/>
      <c r="F125" s="128"/>
      <c r="G125" s="128"/>
      <c r="H125" s="128"/>
      <c r="I125" s="128"/>
      <c r="J125" s="128"/>
      <c r="K125" s="13"/>
      <c r="L125" s="13"/>
      <c r="M125" s="13"/>
      <c r="N125" s="13"/>
      <c r="O125" s="13"/>
      <c r="P125" s="13"/>
      <c r="Q125" s="13"/>
      <c r="R125" s="13"/>
      <c r="S125" s="13"/>
      <c r="T125" s="13"/>
    </row>
    <row r="126" spans="1:63" s="20" customFormat="1" ht="15" customHeight="1" x14ac:dyDescent="0.3">
      <c r="A126" s="13"/>
      <c r="B126" s="129" t="s">
        <v>227</v>
      </c>
      <c r="C126" s="131" t="s">
        <v>539</v>
      </c>
      <c r="D126" s="128"/>
      <c r="E126" s="128"/>
      <c r="F126" s="128"/>
      <c r="G126" s="128"/>
      <c r="H126" s="128"/>
      <c r="I126" s="128"/>
      <c r="J126" s="128"/>
      <c r="K126" s="13"/>
      <c r="L126" s="13"/>
      <c r="M126" s="13"/>
      <c r="N126" s="13"/>
      <c r="O126" s="13"/>
      <c r="P126" s="13"/>
      <c r="Q126" s="13"/>
      <c r="R126" s="13"/>
      <c r="S126" s="13"/>
      <c r="T126" s="13"/>
    </row>
    <row r="127" spans="1:63" s="20" customFormat="1" ht="15" customHeight="1" x14ac:dyDescent="0.3">
      <c r="A127" s="13"/>
      <c r="B127" s="129" t="s">
        <v>228</v>
      </c>
      <c r="C127" s="131" t="s">
        <v>540</v>
      </c>
      <c r="D127" s="128"/>
      <c r="E127" s="128"/>
      <c r="F127" s="128"/>
      <c r="G127" s="128"/>
      <c r="H127" s="128"/>
      <c r="I127" s="128"/>
      <c r="J127" s="128"/>
      <c r="K127" s="13"/>
      <c r="L127" s="13"/>
      <c r="M127" s="13"/>
      <c r="N127" s="13"/>
      <c r="O127" s="13"/>
      <c r="P127" s="13"/>
      <c r="Q127" s="13"/>
      <c r="R127" s="13"/>
      <c r="S127" s="13"/>
      <c r="T127" s="13"/>
    </row>
    <row r="128" spans="1:63" s="20" customFormat="1" ht="15" customHeight="1" x14ac:dyDescent="0.3">
      <c r="A128" s="13"/>
      <c r="B128" s="129" t="s">
        <v>229</v>
      </c>
      <c r="C128" s="131" t="s">
        <v>541</v>
      </c>
      <c r="D128" s="128"/>
      <c r="E128" s="128"/>
      <c r="F128" s="128"/>
      <c r="G128" s="128"/>
      <c r="H128" s="128"/>
      <c r="I128" s="128"/>
      <c r="J128" s="128"/>
      <c r="K128" s="13"/>
      <c r="L128" s="13"/>
      <c r="M128" s="13"/>
      <c r="N128" s="13"/>
      <c r="O128" s="13"/>
      <c r="P128" s="13"/>
      <c r="Q128" s="13"/>
      <c r="R128" s="13"/>
      <c r="S128" s="13"/>
      <c r="T128" s="13"/>
    </row>
    <row r="129" spans="1:20" s="20" customFormat="1" ht="15" customHeight="1" x14ac:dyDescent="0.3">
      <c r="A129" s="13"/>
      <c r="B129" s="129" t="s">
        <v>230</v>
      </c>
      <c r="C129" s="131" t="s">
        <v>542</v>
      </c>
      <c r="D129" s="128"/>
      <c r="E129" s="128"/>
      <c r="F129" s="128"/>
      <c r="G129" s="128"/>
      <c r="H129" s="128"/>
      <c r="I129" s="128"/>
      <c r="J129" s="128"/>
      <c r="K129" s="13"/>
      <c r="L129" s="13"/>
      <c r="M129" s="13"/>
      <c r="N129" s="13"/>
      <c r="O129" s="13"/>
      <c r="P129" s="13"/>
      <c r="Q129" s="13"/>
      <c r="R129" s="13"/>
      <c r="S129" s="13"/>
      <c r="T129" s="13"/>
    </row>
    <row r="130" spans="1:20" s="20" customFormat="1" ht="15" customHeight="1" x14ac:dyDescent="0.3">
      <c r="A130" s="13"/>
      <c r="B130" s="129" t="s">
        <v>231</v>
      </c>
      <c r="C130" s="131" t="s">
        <v>543</v>
      </c>
      <c r="D130" s="128"/>
      <c r="E130" s="128"/>
      <c r="F130" s="128"/>
      <c r="G130" s="128"/>
      <c r="H130" s="128"/>
      <c r="I130" s="128"/>
      <c r="J130" s="128"/>
      <c r="K130" s="13"/>
      <c r="L130" s="13"/>
      <c r="M130" s="13"/>
      <c r="N130" s="13"/>
      <c r="O130" s="13"/>
      <c r="P130" s="13"/>
      <c r="Q130" s="13"/>
      <c r="R130" s="13"/>
      <c r="S130" s="13"/>
      <c r="T130" s="13"/>
    </row>
    <row r="131" spans="1:20" s="20" customFormat="1" ht="15" customHeight="1" x14ac:dyDescent="0.3">
      <c r="A131" s="13"/>
      <c r="B131" s="129" t="s">
        <v>232</v>
      </c>
      <c r="C131" s="131" t="s">
        <v>544</v>
      </c>
      <c r="D131" s="128"/>
      <c r="E131" s="128"/>
      <c r="F131" s="128"/>
      <c r="G131" s="128"/>
      <c r="H131" s="128"/>
      <c r="I131" s="128"/>
      <c r="J131" s="128"/>
      <c r="K131" s="13"/>
      <c r="L131" s="13"/>
      <c r="M131" s="13"/>
      <c r="N131" s="13"/>
      <c r="O131" s="13"/>
      <c r="P131" s="13"/>
      <c r="Q131" s="13"/>
      <c r="R131" s="13"/>
      <c r="S131" s="13"/>
      <c r="T131" s="13"/>
    </row>
    <row r="132" spans="1:20" s="20" customFormat="1" ht="15" customHeight="1" x14ac:dyDescent="0.3">
      <c r="A132" s="13"/>
      <c r="B132" s="129" t="s">
        <v>233</v>
      </c>
      <c r="C132" s="131" t="s">
        <v>545</v>
      </c>
      <c r="D132" s="128"/>
      <c r="E132" s="128"/>
      <c r="F132" s="128"/>
      <c r="G132" s="128"/>
      <c r="H132" s="128"/>
      <c r="I132" s="128"/>
      <c r="J132" s="128"/>
      <c r="K132" s="13"/>
      <c r="L132" s="13"/>
      <c r="M132" s="13"/>
      <c r="N132" s="13"/>
      <c r="O132" s="13"/>
      <c r="P132" s="13"/>
      <c r="Q132" s="13"/>
      <c r="R132" s="13"/>
      <c r="S132" s="13"/>
      <c r="T132" s="13"/>
    </row>
    <row r="133" spans="1:20" s="20" customFormat="1" ht="15" customHeight="1" x14ac:dyDescent="0.3">
      <c r="A133" s="13"/>
      <c r="B133" s="129" t="s">
        <v>234</v>
      </c>
      <c r="C133" s="131" t="s">
        <v>546</v>
      </c>
      <c r="D133" s="128"/>
      <c r="E133" s="128"/>
      <c r="F133" s="128"/>
      <c r="G133" s="128"/>
      <c r="H133" s="128"/>
      <c r="I133" s="128"/>
      <c r="J133" s="128"/>
      <c r="K133" s="13"/>
      <c r="L133" s="13"/>
      <c r="M133" s="13"/>
      <c r="N133" s="13"/>
      <c r="O133" s="13"/>
      <c r="P133" s="13"/>
      <c r="Q133" s="13"/>
      <c r="R133" s="13"/>
      <c r="S133" s="13"/>
      <c r="T133" s="13"/>
    </row>
    <row r="134" spans="1:20" s="20" customFormat="1" ht="15" customHeight="1" x14ac:dyDescent="0.3">
      <c r="A134" s="13"/>
      <c r="B134" s="130" t="s">
        <v>235</v>
      </c>
      <c r="C134" s="131" t="s">
        <v>547</v>
      </c>
      <c r="D134" s="128"/>
      <c r="E134" s="128"/>
      <c r="F134" s="128"/>
      <c r="G134" s="128"/>
      <c r="H134" s="128"/>
      <c r="I134" s="128"/>
      <c r="J134" s="128"/>
      <c r="K134" s="13"/>
      <c r="L134" s="13"/>
      <c r="M134" s="13"/>
      <c r="N134" s="13"/>
      <c r="O134" s="13"/>
      <c r="P134" s="13"/>
      <c r="Q134" s="13"/>
      <c r="R134" s="13"/>
      <c r="S134" s="13"/>
      <c r="T134" s="13"/>
    </row>
    <row r="135" spans="1:20" s="20" customFormat="1" ht="15" customHeight="1" x14ac:dyDescent="0.3">
      <c r="A135" s="13"/>
      <c r="B135" s="129" t="s">
        <v>236</v>
      </c>
      <c r="C135" s="131" t="s">
        <v>548</v>
      </c>
      <c r="D135" s="128"/>
      <c r="E135" s="128"/>
      <c r="F135" s="128"/>
      <c r="G135" s="128"/>
      <c r="H135" s="128"/>
      <c r="I135" s="128"/>
      <c r="J135" s="128"/>
      <c r="K135" s="13"/>
      <c r="L135" s="13"/>
      <c r="M135" s="13"/>
      <c r="N135" s="13"/>
      <c r="O135" s="13"/>
      <c r="P135" s="13"/>
      <c r="Q135" s="13"/>
      <c r="R135" s="13"/>
      <c r="S135" s="13"/>
      <c r="T135" s="13"/>
    </row>
    <row r="136" spans="1:20" s="20" customFormat="1" ht="15" customHeight="1" x14ac:dyDescent="0.3">
      <c r="A136" s="13"/>
      <c r="B136" s="129" t="s">
        <v>237</v>
      </c>
      <c r="C136" s="131" t="s">
        <v>549</v>
      </c>
      <c r="D136" s="128"/>
      <c r="E136" s="128"/>
      <c r="F136" s="128"/>
      <c r="G136" s="128"/>
      <c r="H136" s="128"/>
      <c r="I136" s="128"/>
      <c r="J136" s="128"/>
      <c r="K136" s="13"/>
      <c r="L136" s="13"/>
      <c r="M136" s="13"/>
      <c r="N136" s="13"/>
      <c r="O136" s="13"/>
      <c r="P136" s="13"/>
      <c r="Q136" s="13"/>
      <c r="R136" s="13"/>
      <c r="S136" s="13"/>
      <c r="T136" s="13"/>
    </row>
    <row r="137" spans="1:20" s="20" customFormat="1" ht="15" customHeight="1" x14ac:dyDescent="0.3">
      <c r="A137" s="13"/>
      <c r="B137" s="129" t="s">
        <v>238</v>
      </c>
      <c r="C137" s="131" t="s">
        <v>550</v>
      </c>
      <c r="D137" s="128"/>
      <c r="E137" s="128"/>
      <c r="F137" s="128"/>
      <c r="G137" s="128"/>
      <c r="H137" s="128"/>
      <c r="I137" s="128"/>
      <c r="J137" s="128"/>
      <c r="K137" s="13"/>
      <c r="L137" s="13"/>
      <c r="M137" s="13"/>
      <c r="N137" s="13"/>
      <c r="O137" s="13"/>
      <c r="P137" s="13"/>
      <c r="Q137" s="13"/>
      <c r="R137" s="13"/>
      <c r="S137" s="13"/>
      <c r="T137" s="13"/>
    </row>
    <row r="138" spans="1:20" s="20" customFormat="1" ht="15" customHeight="1" x14ac:dyDescent="0.3">
      <c r="A138" s="13"/>
      <c r="B138" s="129" t="s">
        <v>239</v>
      </c>
      <c r="C138" s="131" t="s">
        <v>747</v>
      </c>
      <c r="D138" s="128"/>
      <c r="E138" s="128"/>
      <c r="F138" s="128"/>
      <c r="G138" s="128"/>
      <c r="H138" s="128"/>
      <c r="I138" s="128"/>
      <c r="J138" s="128"/>
      <c r="K138" s="13"/>
      <c r="L138" s="13"/>
      <c r="M138" s="13"/>
      <c r="N138" s="13"/>
      <c r="O138" s="13"/>
      <c r="P138" s="13"/>
      <c r="Q138" s="13"/>
      <c r="R138" s="13"/>
      <c r="S138" s="13"/>
      <c r="T138" s="13"/>
    </row>
    <row r="139" spans="1:20" s="20" customFormat="1" ht="15" customHeight="1" x14ac:dyDescent="0.3">
      <c r="A139" s="13"/>
      <c r="B139" s="129" t="s">
        <v>240</v>
      </c>
      <c r="C139" s="131" t="s">
        <v>551</v>
      </c>
      <c r="D139" s="128"/>
      <c r="E139" s="128"/>
      <c r="F139" s="128"/>
      <c r="G139" s="128"/>
      <c r="H139" s="128"/>
      <c r="I139" s="128"/>
      <c r="J139" s="128"/>
      <c r="K139" s="13"/>
      <c r="L139" s="13"/>
      <c r="M139" s="13"/>
      <c r="N139" s="13"/>
      <c r="O139" s="13"/>
      <c r="P139" s="13"/>
      <c r="Q139" s="13"/>
      <c r="R139" s="13"/>
      <c r="S139" s="13"/>
      <c r="T139" s="13"/>
    </row>
    <row r="140" spans="1:20" s="20" customFormat="1" ht="15" customHeight="1" x14ac:dyDescent="0.3">
      <c r="A140" s="13"/>
      <c r="B140" s="129" t="s">
        <v>241</v>
      </c>
      <c r="C140" s="131" t="s">
        <v>552</v>
      </c>
      <c r="D140" s="128"/>
      <c r="E140" s="128"/>
      <c r="F140" s="128"/>
      <c r="G140" s="128"/>
      <c r="H140" s="128"/>
      <c r="I140" s="128"/>
      <c r="J140" s="128"/>
      <c r="K140" s="13"/>
      <c r="L140" s="13"/>
      <c r="M140" s="13"/>
      <c r="N140" s="13"/>
      <c r="O140" s="13"/>
      <c r="P140" s="13"/>
      <c r="Q140" s="13"/>
      <c r="R140" s="13"/>
      <c r="S140" s="13"/>
      <c r="T140" s="13"/>
    </row>
    <row r="141" spans="1:20" s="20" customFormat="1" ht="15" customHeight="1" x14ac:dyDescent="0.3">
      <c r="A141" s="13"/>
      <c r="B141" s="129" t="s">
        <v>242</v>
      </c>
      <c r="C141" s="131" t="s">
        <v>553</v>
      </c>
      <c r="D141" s="128"/>
      <c r="E141" s="128"/>
      <c r="F141" s="128"/>
      <c r="G141" s="128"/>
      <c r="H141" s="128"/>
      <c r="I141" s="128"/>
      <c r="J141" s="128"/>
      <c r="K141" s="13"/>
      <c r="L141" s="13"/>
      <c r="M141" s="13"/>
      <c r="N141" s="13"/>
      <c r="O141" s="13"/>
      <c r="P141" s="13"/>
      <c r="Q141" s="13"/>
      <c r="R141" s="13"/>
      <c r="S141" s="13"/>
      <c r="T141" s="13"/>
    </row>
    <row r="142" spans="1:20" s="20" customFormat="1" ht="15" customHeight="1" x14ac:dyDescent="0.3">
      <c r="A142" s="13"/>
      <c r="B142" s="129" t="s">
        <v>243</v>
      </c>
      <c r="C142" s="131" t="s">
        <v>554</v>
      </c>
      <c r="D142" s="128"/>
      <c r="E142" s="128"/>
      <c r="F142" s="128"/>
      <c r="G142" s="128"/>
      <c r="H142" s="128"/>
      <c r="I142" s="128"/>
      <c r="J142" s="128"/>
      <c r="K142" s="13"/>
      <c r="L142" s="13"/>
      <c r="M142" s="13"/>
      <c r="N142" s="13"/>
      <c r="O142" s="13"/>
      <c r="P142" s="13"/>
      <c r="Q142" s="13"/>
      <c r="R142" s="13"/>
      <c r="S142" s="13"/>
      <c r="T142" s="13"/>
    </row>
    <row r="143" spans="1:20" s="20" customFormat="1" ht="15" customHeight="1" x14ac:dyDescent="0.3">
      <c r="A143" s="13"/>
      <c r="B143" s="129" t="s">
        <v>244</v>
      </c>
      <c r="C143" s="131" t="s">
        <v>555</v>
      </c>
      <c r="D143" s="128"/>
      <c r="E143" s="128"/>
      <c r="F143" s="128"/>
      <c r="G143" s="128"/>
      <c r="H143" s="128"/>
      <c r="I143" s="128"/>
      <c r="J143" s="128"/>
      <c r="K143" s="13"/>
      <c r="L143" s="13"/>
      <c r="M143" s="13"/>
      <c r="N143" s="13"/>
      <c r="O143" s="13"/>
      <c r="P143" s="13"/>
      <c r="Q143" s="13"/>
      <c r="R143" s="13"/>
      <c r="S143" s="13"/>
      <c r="T143" s="13"/>
    </row>
    <row r="144" spans="1:20" s="20" customFormat="1" ht="15" customHeight="1" x14ac:dyDescent="0.3">
      <c r="A144" s="13"/>
      <c r="B144" s="129" t="s">
        <v>245</v>
      </c>
      <c r="C144" s="131" t="s">
        <v>556</v>
      </c>
      <c r="D144" s="128"/>
      <c r="E144" s="128"/>
      <c r="F144" s="128"/>
      <c r="G144" s="128"/>
      <c r="H144" s="128"/>
      <c r="I144" s="128"/>
      <c r="J144" s="128"/>
      <c r="K144" s="13"/>
      <c r="L144" s="13"/>
      <c r="M144" s="13"/>
      <c r="N144" s="13"/>
      <c r="O144" s="13"/>
      <c r="P144" s="13"/>
      <c r="Q144" s="13"/>
      <c r="R144" s="13"/>
      <c r="S144" s="13"/>
      <c r="T144" s="13"/>
    </row>
    <row r="145" spans="1:20" s="20" customFormat="1" ht="15" customHeight="1" x14ac:dyDescent="0.3">
      <c r="A145" s="13"/>
      <c r="B145" s="129" t="s">
        <v>246</v>
      </c>
      <c r="C145" s="131" t="s">
        <v>557</v>
      </c>
      <c r="D145" s="128"/>
      <c r="E145" s="128"/>
      <c r="F145" s="128"/>
      <c r="G145" s="128"/>
      <c r="H145" s="128"/>
      <c r="I145" s="128"/>
      <c r="J145" s="128"/>
      <c r="K145" s="13"/>
      <c r="L145" s="13"/>
      <c r="M145" s="13"/>
      <c r="N145" s="13"/>
      <c r="O145" s="13"/>
      <c r="P145" s="13"/>
      <c r="Q145" s="13"/>
      <c r="R145" s="13"/>
      <c r="S145" s="13"/>
      <c r="T145" s="13"/>
    </row>
    <row r="146" spans="1:20" s="20" customFormat="1" ht="15" customHeight="1" x14ac:dyDescent="0.3">
      <c r="A146" s="13"/>
      <c r="B146" s="129" t="s">
        <v>247</v>
      </c>
      <c r="C146" s="131" t="s">
        <v>558</v>
      </c>
      <c r="D146" s="128"/>
      <c r="E146" s="128"/>
      <c r="F146" s="128"/>
      <c r="G146" s="128"/>
      <c r="H146" s="128"/>
      <c r="I146" s="128"/>
      <c r="J146" s="128"/>
      <c r="K146" s="13"/>
      <c r="L146" s="13"/>
      <c r="M146" s="13"/>
      <c r="N146" s="13"/>
      <c r="O146" s="13"/>
      <c r="P146" s="13"/>
      <c r="Q146" s="13"/>
      <c r="R146" s="13"/>
      <c r="S146" s="13"/>
      <c r="T146" s="13"/>
    </row>
    <row r="147" spans="1:20" s="20" customFormat="1" ht="15" customHeight="1" x14ac:dyDescent="0.3">
      <c r="A147" s="13"/>
      <c r="B147" s="129" t="s">
        <v>248</v>
      </c>
      <c r="C147" s="131" t="s">
        <v>559</v>
      </c>
      <c r="D147" s="128"/>
      <c r="E147" s="128"/>
      <c r="F147" s="128"/>
      <c r="G147" s="128"/>
      <c r="H147" s="128"/>
      <c r="I147" s="128"/>
      <c r="J147" s="128"/>
      <c r="K147" s="13"/>
      <c r="L147" s="13"/>
      <c r="M147" s="13"/>
      <c r="N147" s="13"/>
      <c r="O147" s="13"/>
      <c r="P147" s="13"/>
      <c r="Q147" s="13"/>
      <c r="R147" s="13"/>
      <c r="S147" s="13"/>
      <c r="T147" s="13"/>
    </row>
    <row r="148" spans="1:20" s="20" customFormat="1" ht="15" customHeight="1" x14ac:dyDescent="0.3">
      <c r="A148" s="13"/>
      <c r="B148" s="129" t="s">
        <v>249</v>
      </c>
      <c r="C148" s="131" t="s">
        <v>560</v>
      </c>
      <c r="D148" s="128"/>
      <c r="E148" s="128"/>
      <c r="F148" s="128"/>
      <c r="G148" s="128"/>
      <c r="H148" s="128"/>
      <c r="I148" s="128"/>
      <c r="J148" s="128"/>
      <c r="K148" s="13"/>
      <c r="L148" s="13"/>
      <c r="M148" s="13"/>
      <c r="N148" s="13"/>
      <c r="O148" s="13"/>
      <c r="P148" s="13"/>
      <c r="Q148" s="13"/>
      <c r="R148" s="13"/>
      <c r="S148" s="13"/>
      <c r="T148" s="13"/>
    </row>
    <row r="149" spans="1:20" s="20" customFormat="1" ht="15" customHeight="1" x14ac:dyDescent="0.3">
      <c r="A149" s="13"/>
      <c r="B149" s="129" t="s">
        <v>250</v>
      </c>
      <c r="C149" s="131" t="s">
        <v>561</v>
      </c>
      <c r="D149" s="128"/>
      <c r="E149" s="128"/>
      <c r="F149" s="128"/>
      <c r="G149" s="128"/>
      <c r="H149" s="128"/>
      <c r="I149" s="128"/>
      <c r="J149" s="128"/>
      <c r="K149" s="13"/>
      <c r="L149" s="13"/>
      <c r="M149" s="13"/>
      <c r="N149" s="13"/>
      <c r="O149" s="13"/>
      <c r="P149" s="13"/>
      <c r="Q149" s="13"/>
      <c r="R149" s="13"/>
      <c r="S149" s="13"/>
      <c r="T149" s="13"/>
    </row>
    <row r="150" spans="1:20" s="20" customFormat="1" ht="15" customHeight="1" x14ac:dyDescent="0.3">
      <c r="A150" s="13"/>
      <c r="B150" s="129" t="s">
        <v>251</v>
      </c>
      <c r="C150" s="131" t="s">
        <v>562</v>
      </c>
      <c r="D150" s="128"/>
      <c r="E150" s="128"/>
      <c r="F150" s="128"/>
      <c r="G150" s="128"/>
      <c r="H150" s="128"/>
      <c r="I150" s="128"/>
      <c r="J150" s="128"/>
      <c r="K150" s="13"/>
      <c r="L150" s="13"/>
      <c r="M150" s="13"/>
      <c r="N150" s="13"/>
      <c r="O150" s="13"/>
      <c r="P150" s="13"/>
      <c r="Q150" s="13"/>
      <c r="R150" s="13"/>
      <c r="S150" s="13"/>
      <c r="T150" s="13"/>
    </row>
    <row r="151" spans="1:20" s="20" customFormat="1" ht="15" customHeight="1" x14ac:dyDescent="0.3">
      <c r="A151" s="13"/>
      <c r="B151" s="129" t="s">
        <v>252</v>
      </c>
      <c r="C151" s="131" t="s">
        <v>563</v>
      </c>
      <c r="D151" s="128"/>
      <c r="E151" s="128"/>
      <c r="F151" s="128"/>
      <c r="G151" s="128"/>
      <c r="H151" s="128"/>
      <c r="I151" s="128"/>
      <c r="J151" s="128"/>
      <c r="K151" s="13"/>
      <c r="L151" s="13"/>
      <c r="M151" s="13"/>
      <c r="N151" s="13"/>
      <c r="O151" s="13"/>
      <c r="P151" s="13"/>
      <c r="Q151" s="13"/>
      <c r="R151" s="13"/>
      <c r="S151" s="13"/>
      <c r="T151" s="13"/>
    </row>
    <row r="152" spans="1:20" s="20" customFormat="1" ht="15" customHeight="1" x14ac:dyDescent="0.3">
      <c r="A152" s="13"/>
      <c r="B152" s="129" t="s">
        <v>253</v>
      </c>
      <c r="C152" s="131" t="s">
        <v>564</v>
      </c>
      <c r="D152" s="128"/>
      <c r="E152" s="128"/>
      <c r="F152" s="128"/>
      <c r="G152" s="128"/>
      <c r="H152" s="128"/>
      <c r="I152" s="128"/>
      <c r="J152" s="128"/>
      <c r="K152" s="13"/>
      <c r="L152" s="13"/>
      <c r="M152" s="13"/>
      <c r="N152" s="13"/>
      <c r="O152" s="13"/>
      <c r="P152" s="13"/>
      <c r="Q152" s="13"/>
      <c r="R152" s="13"/>
      <c r="S152" s="13"/>
      <c r="T152" s="13"/>
    </row>
    <row r="153" spans="1:20" s="20" customFormat="1" ht="15" customHeight="1" x14ac:dyDescent="0.3">
      <c r="A153" s="13"/>
      <c r="B153" s="129" t="s">
        <v>254</v>
      </c>
      <c r="C153" s="131" t="s">
        <v>565</v>
      </c>
      <c r="D153" s="128"/>
      <c r="E153" s="128"/>
      <c r="F153" s="128"/>
      <c r="G153" s="128"/>
      <c r="H153" s="128"/>
      <c r="I153" s="128"/>
      <c r="J153" s="128"/>
      <c r="K153" s="13"/>
      <c r="L153" s="13"/>
      <c r="M153" s="13"/>
      <c r="N153" s="13"/>
      <c r="O153" s="13"/>
      <c r="P153" s="13"/>
      <c r="Q153" s="13"/>
      <c r="R153" s="13"/>
      <c r="S153" s="13"/>
      <c r="T153" s="13"/>
    </row>
    <row r="154" spans="1:20" s="20" customFormat="1" ht="15" customHeight="1" x14ac:dyDescent="0.3">
      <c r="A154" s="13"/>
      <c r="B154" s="129" t="s">
        <v>255</v>
      </c>
      <c r="C154" s="131" t="s">
        <v>566</v>
      </c>
      <c r="D154" s="128"/>
      <c r="E154" s="128"/>
      <c r="F154" s="128"/>
      <c r="G154" s="128"/>
      <c r="H154" s="128"/>
      <c r="I154" s="128"/>
      <c r="J154" s="128"/>
      <c r="K154" s="13"/>
      <c r="L154" s="13"/>
      <c r="M154" s="13"/>
      <c r="N154" s="13"/>
      <c r="O154" s="13"/>
      <c r="P154" s="13"/>
      <c r="Q154" s="13"/>
      <c r="R154" s="13"/>
      <c r="S154" s="13"/>
      <c r="T154" s="13"/>
    </row>
    <row r="155" spans="1:20" s="20" customFormat="1" ht="15" customHeight="1" x14ac:dyDescent="0.3">
      <c r="A155" s="13"/>
      <c r="B155" s="129" t="s">
        <v>256</v>
      </c>
      <c r="C155" s="131" t="s">
        <v>567</v>
      </c>
      <c r="D155" s="128"/>
      <c r="E155" s="128"/>
      <c r="F155" s="128"/>
      <c r="G155" s="128"/>
      <c r="H155" s="128"/>
      <c r="I155" s="128"/>
      <c r="J155" s="128"/>
      <c r="K155" s="13"/>
      <c r="L155" s="13"/>
      <c r="M155" s="13"/>
      <c r="N155" s="13"/>
      <c r="O155" s="13"/>
      <c r="P155" s="13"/>
      <c r="Q155" s="13"/>
      <c r="R155" s="13"/>
      <c r="S155" s="13"/>
      <c r="T155" s="13"/>
    </row>
    <row r="156" spans="1:20" s="20" customFormat="1" ht="15" customHeight="1" x14ac:dyDescent="0.3">
      <c r="A156" s="13"/>
      <c r="B156" s="129" t="s">
        <v>257</v>
      </c>
      <c r="C156" s="131" t="s">
        <v>568</v>
      </c>
      <c r="D156" s="128"/>
      <c r="E156" s="128"/>
      <c r="F156" s="128"/>
      <c r="G156" s="128"/>
      <c r="H156" s="128"/>
      <c r="I156" s="128"/>
      <c r="J156" s="128"/>
      <c r="K156" s="13"/>
      <c r="L156" s="13"/>
      <c r="M156" s="13"/>
      <c r="N156" s="13"/>
      <c r="O156" s="13"/>
      <c r="P156" s="13"/>
      <c r="Q156" s="13"/>
      <c r="R156" s="13"/>
      <c r="S156" s="13"/>
      <c r="T156" s="13"/>
    </row>
    <row r="157" spans="1:20" s="20" customFormat="1" ht="15" customHeight="1" x14ac:dyDescent="0.3">
      <c r="A157" s="13"/>
      <c r="B157" s="129" t="s">
        <v>258</v>
      </c>
      <c r="C157" s="131" t="s">
        <v>569</v>
      </c>
      <c r="D157" s="128"/>
      <c r="E157" s="128"/>
      <c r="F157" s="128"/>
      <c r="G157" s="128"/>
      <c r="H157" s="128"/>
      <c r="I157" s="128"/>
      <c r="J157" s="128"/>
      <c r="K157" s="13"/>
      <c r="L157" s="13"/>
      <c r="M157" s="13"/>
      <c r="N157" s="13"/>
      <c r="O157" s="13"/>
      <c r="P157" s="13"/>
      <c r="Q157" s="13"/>
      <c r="R157" s="13"/>
      <c r="S157" s="13"/>
      <c r="T157" s="13"/>
    </row>
    <row r="158" spans="1:20" s="20" customFormat="1" ht="15" customHeight="1" x14ac:dyDescent="0.3">
      <c r="A158" s="13"/>
      <c r="B158" s="129" t="s">
        <v>259</v>
      </c>
      <c r="C158" s="131" t="s">
        <v>570</v>
      </c>
      <c r="D158" s="128"/>
      <c r="E158" s="128"/>
      <c r="F158" s="128"/>
      <c r="G158" s="128"/>
      <c r="H158" s="128"/>
      <c r="I158" s="128"/>
      <c r="J158" s="128"/>
      <c r="K158" s="13"/>
      <c r="L158" s="13"/>
      <c r="M158" s="13"/>
      <c r="N158" s="13"/>
      <c r="O158" s="13"/>
      <c r="P158" s="13"/>
      <c r="Q158" s="13"/>
      <c r="R158" s="13"/>
      <c r="S158" s="13"/>
      <c r="T158" s="13"/>
    </row>
    <row r="159" spans="1:20" s="20" customFormat="1" ht="15" customHeight="1" x14ac:dyDescent="0.3">
      <c r="A159" s="13"/>
      <c r="B159" s="129" t="s">
        <v>260</v>
      </c>
      <c r="C159" s="131" t="s">
        <v>571</v>
      </c>
      <c r="D159" s="128"/>
      <c r="E159" s="128"/>
      <c r="F159" s="128"/>
      <c r="G159" s="128"/>
      <c r="H159" s="128"/>
      <c r="I159" s="128"/>
      <c r="J159" s="128"/>
      <c r="K159" s="13"/>
      <c r="L159" s="13"/>
      <c r="M159" s="13"/>
      <c r="N159" s="13"/>
      <c r="O159" s="13"/>
      <c r="P159" s="13"/>
      <c r="Q159" s="13"/>
      <c r="R159" s="13"/>
      <c r="S159" s="13"/>
      <c r="T159" s="13"/>
    </row>
    <row r="160" spans="1:20" s="20" customFormat="1" ht="15" customHeight="1" x14ac:dyDescent="0.3">
      <c r="A160" s="13"/>
      <c r="B160" s="129" t="s">
        <v>261</v>
      </c>
      <c r="C160" s="131" t="s">
        <v>572</v>
      </c>
      <c r="D160" s="128"/>
      <c r="E160" s="128"/>
      <c r="F160" s="128"/>
      <c r="G160" s="128"/>
      <c r="H160" s="128"/>
      <c r="I160" s="128"/>
      <c r="J160" s="128"/>
      <c r="K160" s="13"/>
      <c r="L160" s="13"/>
      <c r="M160" s="13"/>
      <c r="N160" s="13"/>
      <c r="O160" s="13"/>
      <c r="P160" s="13"/>
      <c r="Q160" s="13"/>
      <c r="R160" s="13"/>
      <c r="S160" s="13"/>
      <c r="T160" s="13"/>
    </row>
    <row r="161" spans="1:20" s="20" customFormat="1" ht="15" customHeight="1" x14ac:dyDescent="0.3">
      <c r="A161" s="13"/>
      <c r="B161" s="129" t="s">
        <v>262</v>
      </c>
      <c r="C161" s="131" t="s">
        <v>573</v>
      </c>
      <c r="D161" s="128"/>
      <c r="E161" s="128"/>
      <c r="F161" s="128"/>
      <c r="G161" s="128"/>
      <c r="H161" s="128"/>
      <c r="I161" s="128"/>
      <c r="J161" s="128"/>
      <c r="K161" s="13"/>
      <c r="L161" s="13"/>
      <c r="M161" s="13"/>
      <c r="N161" s="13"/>
      <c r="O161" s="13"/>
      <c r="P161" s="13"/>
      <c r="Q161" s="13"/>
      <c r="R161" s="13"/>
      <c r="S161" s="13"/>
      <c r="T161" s="13"/>
    </row>
    <row r="162" spans="1:20" s="20" customFormat="1" ht="15" customHeight="1" x14ac:dyDescent="0.3">
      <c r="A162" s="13"/>
      <c r="B162" s="129" t="s">
        <v>263</v>
      </c>
      <c r="C162" s="131" t="s">
        <v>574</v>
      </c>
      <c r="D162" s="128"/>
      <c r="E162" s="128"/>
      <c r="F162" s="128"/>
      <c r="G162" s="128"/>
      <c r="H162" s="128"/>
      <c r="I162" s="128"/>
      <c r="J162" s="128"/>
      <c r="K162" s="13"/>
      <c r="L162" s="13"/>
      <c r="M162" s="13"/>
      <c r="N162" s="13"/>
      <c r="O162" s="13"/>
      <c r="P162" s="13"/>
      <c r="Q162" s="13"/>
      <c r="R162" s="13"/>
      <c r="S162" s="13"/>
      <c r="T162" s="13"/>
    </row>
    <row r="163" spans="1:20" s="20" customFormat="1" ht="15" customHeight="1" x14ac:dyDescent="0.3">
      <c r="A163" s="13"/>
      <c r="B163" s="129" t="s">
        <v>264</v>
      </c>
      <c r="C163" s="131" t="s">
        <v>575</v>
      </c>
      <c r="D163" s="128"/>
      <c r="E163" s="128"/>
      <c r="F163" s="128"/>
      <c r="G163" s="128"/>
      <c r="H163" s="128"/>
      <c r="I163" s="128"/>
      <c r="J163" s="128"/>
      <c r="K163" s="13"/>
      <c r="L163" s="13"/>
      <c r="M163" s="13"/>
      <c r="N163" s="13"/>
      <c r="O163" s="13"/>
      <c r="P163" s="13"/>
      <c r="Q163" s="13"/>
      <c r="R163" s="13"/>
      <c r="S163" s="13"/>
      <c r="T163" s="13"/>
    </row>
    <row r="164" spans="1:20" s="20" customFormat="1" ht="15" customHeight="1" x14ac:dyDescent="0.3">
      <c r="A164" s="13"/>
      <c r="B164" s="129" t="s">
        <v>265</v>
      </c>
      <c r="C164" s="131" t="s">
        <v>576</v>
      </c>
      <c r="D164" s="128"/>
      <c r="E164" s="128"/>
      <c r="F164" s="128"/>
      <c r="G164" s="128"/>
      <c r="H164" s="128"/>
      <c r="I164" s="128"/>
      <c r="J164" s="128"/>
      <c r="K164" s="13"/>
      <c r="L164" s="13"/>
      <c r="M164" s="13"/>
      <c r="N164" s="13"/>
      <c r="O164" s="13"/>
      <c r="P164" s="13"/>
      <c r="Q164" s="13"/>
      <c r="R164" s="13"/>
      <c r="S164" s="13"/>
      <c r="T164" s="13"/>
    </row>
    <row r="165" spans="1:20" s="20" customFormat="1" ht="15" customHeight="1" x14ac:dyDescent="0.3">
      <c r="A165" s="13"/>
      <c r="B165" s="129" t="s">
        <v>266</v>
      </c>
      <c r="C165" s="131" t="s">
        <v>577</v>
      </c>
      <c r="D165" s="128"/>
      <c r="E165" s="128"/>
      <c r="F165" s="128"/>
      <c r="G165" s="128"/>
      <c r="H165" s="128"/>
      <c r="I165" s="128"/>
      <c r="J165" s="128"/>
      <c r="K165" s="13"/>
      <c r="L165" s="13"/>
      <c r="M165" s="13"/>
      <c r="N165" s="13"/>
      <c r="O165" s="13"/>
      <c r="P165" s="13"/>
      <c r="Q165" s="13"/>
      <c r="R165" s="13"/>
      <c r="S165" s="13"/>
      <c r="T165" s="13"/>
    </row>
    <row r="166" spans="1:20" s="20" customFormat="1" ht="15" customHeight="1" x14ac:dyDescent="0.3">
      <c r="A166" s="13"/>
      <c r="B166" s="129" t="s">
        <v>267</v>
      </c>
      <c r="C166" s="131" t="s">
        <v>578</v>
      </c>
      <c r="D166" s="128"/>
      <c r="E166" s="128"/>
      <c r="F166" s="128"/>
      <c r="G166" s="128"/>
      <c r="H166" s="128"/>
      <c r="I166" s="128"/>
      <c r="J166" s="128"/>
      <c r="K166" s="13"/>
      <c r="L166" s="13"/>
      <c r="M166" s="13"/>
      <c r="N166" s="13"/>
      <c r="O166" s="13"/>
      <c r="P166" s="13"/>
      <c r="Q166" s="13"/>
      <c r="R166" s="13"/>
      <c r="S166" s="13"/>
      <c r="T166" s="13"/>
    </row>
    <row r="167" spans="1:20" s="20" customFormat="1" ht="15" customHeight="1" x14ac:dyDescent="0.3">
      <c r="A167" s="13"/>
      <c r="B167" s="129" t="s">
        <v>268</v>
      </c>
      <c r="C167" s="131" t="s">
        <v>579</v>
      </c>
      <c r="D167" s="128"/>
      <c r="E167" s="128"/>
      <c r="F167" s="128"/>
      <c r="G167" s="128"/>
      <c r="H167" s="128"/>
      <c r="I167" s="128"/>
      <c r="J167" s="128"/>
      <c r="K167" s="13"/>
      <c r="L167" s="13"/>
      <c r="M167" s="13"/>
      <c r="N167" s="13"/>
      <c r="O167" s="13"/>
      <c r="P167" s="13"/>
      <c r="Q167" s="13"/>
      <c r="R167" s="13"/>
      <c r="S167" s="13"/>
      <c r="T167" s="13"/>
    </row>
    <row r="168" spans="1:20" s="20" customFormat="1" ht="15" customHeight="1" x14ac:dyDescent="0.3">
      <c r="A168" s="13"/>
      <c r="B168" s="129" t="s">
        <v>269</v>
      </c>
      <c r="C168" s="131" t="s">
        <v>580</v>
      </c>
      <c r="D168" s="128"/>
      <c r="E168" s="128"/>
      <c r="F168" s="128"/>
      <c r="G168" s="128"/>
      <c r="H168" s="128"/>
      <c r="I168" s="128"/>
      <c r="J168" s="128"/>
      <c r="K168" s="13"/>
      <c r="L168" s="13"/>
      <c r="M168" s="13"/>
      <c r="N168" s="13"/>
      <c r="O168" s="13"/>
      <c r="P168" s="13"/>
      <c r="Q168" s="13"/>
      <c r="R168" s="13"/>
      <c r="S168" s="13"/>
      <c r="T168" s="13"/>
    </row>
    <row r="169" spans="1:20" s="20" customFormat="1" ht="15" customHeight="1" x14ac:dyDescent="0.3">
      <c r="A169" s="13"/>
      <c r="B169" s="129" t="s">
        <v>270</v>
      </c>
      <c r="C169" s="131" t="s">
        <v>581</v>
      </c>
      <c r="D169" s="128"/>
      <c r="E169" s="128"/>
      <c r="F169" s="128"/>
      <c r="G169" s="128"/>
      <c r="H169" s="128"/>
      <c r="I169" s="128"/>
      <c r="J169" s="128"/>
      <c r="K169" s="13"/>
      <c r="L169" s="13"/>
      <c r="M169" s="13"/>
      <c r="N169" s="13"/>
      <c r="O169" s="13"/>
      <c r="P169" s="13"/>
      <c r="Q169" s="13"/>
      <c r="R169" s="13"/>
      <c r="S169" s="13"/>
      <c r="T169" s="13"/>
    </row>
    <row r="170" spans="1:20" s="20" customFormat="1" ht="15" customHeight="1" x14ac:dyDescent="0.3">
      <c r="A170" s="13"/>
      <c r="B170" s="129" t="s">
        <v>271</v>
      </c>
      <c r="C170" s="131" t="s">
        <v>582</v>
      </c>
      <c r="D170" s="128"/>
      <c r="E170" s="128"/>
      <c r="F170" s="128"/>
      <c r="G170" s="128"/>
      <c r="H170" s="128"/>
      <c r="I170" s="128"/>
      <c r="J170" s="128"/>
      <c r="K170" s="13"/>
      <c r="L170" s="13"/>
      <c r="M170" s="13"/>
      <c r="N170" s="13"/>
      <c r="O170" s="13"/>
      <c r="P170" s="13"/>
      <c r="Q170" s="13"/>
      <c r="R170" s="13"/>
      <c r="S170" s="13"/>
      <c r="T170" s="13"/>
    </row>
    <row r="171" spans="1:20" s="20" customFormat="1" ht="15" customHeight="1" x14ac:dyDescent="0.3">
      <c r="A171" s="13"/>
      <c r="B171" s="129" t="s">
        <v>272</v>
      </c>
      <c r="C171" s="131" t="s">
        <v>583</v>
      </c>
      <c r="D171" s="128"/>
      <c r="E171" s="128"/>
      <c r="F171" s="128"/>
      <c r="G171" s="128"/>
      <c r="H171" s="128"/>
      <c r="I171" s="128"/>
      <c r="J171" s="128"/>
      <c r="K171" s="13"/>
      <c r="L171" s="13"/>
      <c r="M171" s="13"/>
      <c r="N171" s="13"/>
      <c r="O171" s="13"/>
      <c r="P171" s="13"/>
      <c r="Q171" s="13"/>
      <c r="R171" s="13"/>
      <c r="S171" s="13"/>
      <c r="T171" s="13"/>
    </row>
    <row r="172" spans="1:20" s="20" customFormat="1" ht="15" customHeight="1" x14ac:dyDescent="0.3">
      <c r="A172" s="13"/>
      <c r="B172" s="129" t="s">
        <v>273</v>
      </c>
      <c r="C172" s="131" t="s">
        <v>584</v>
      </c>
      <c r="D172" s="128"/>
      <c r="E172" s="128"/>
      <c r="F172" s="128"/>
      <c r="G172" s="128"/>
      <c r="H172" s="128"/>
      <c r="I172" s="128"/>
      <c r="J172" s="128"/>
      <c r="K172" s="13"/>
      <c r="L172" s="13"/>
      <c r="M172" s="13"/>
      <c r="N172" s="13"/>
      <c r="O172" s="13"/>
      <c r="P172" s="13"/>
      <c r="Q172" s="13"/>
      <c r="R172" s="13"/>
      <c r="S172" s="13"/>
      <c r="T172" s="13"/>
    </row>
    <row r="173" spans="1:20" s="20" customFormat="1" ht="15" customHeight="1" x14ac:dyDescent="0.3">
      <c r="A173" s="13"/>
      <c r="B173" s="129" t="s">
        <v>274</v>
      </c>
      <c r="C173" s="131" t="s">
        <v>585</v>
      </c>
      <c r="D173" s="128"/>
      <c r="E173" s="128"/>
      <c r="F173" s="128"/>
      <c r="G173" s="128"/>
      <c r="H173" s="128"/>
      <c r="I173" s="128"/>
      <c r="J173" s="128"/>
      <c r="K173" s="13"/>
      <c r="L173" s="13"/>
      <c r="M173" s="13"/>
      <c r="N173" s="13"/>
      <c r="O173" s="13"/>
      <c r="P173" s="13"/>
      <c r="Q173" s="13"/>
      <c r="R173" s="13"/>
      <c r="S173" s="13"/>
      <c r="T173" s="13"/>
    </row>
    <row r="174" spans="1:20" s="20" customFormat="1" ht="15" customHeight="1" x14ac:dyDescent="0.3">
      <c r="A174" s="13"/>
      <c r="B174" s="129" t="s">
        <v>275</v>
      </c>
      <c r="C174" s="131" t="s">
        <v>586</v>
      </c>
      <c r="D174" s="128"/>
      <c r="E174" s="128"/>
      <c r="F174" s="128"/>
      <c r="G174" s="128"/>
      <c r="H174" s="128"/>
      <c r="I174" s="128"/>
      <c r="J174" s="128"/>
      <c r="K174" s="13"/>
      <c r="L174" s="13"/>
      <c r="M174" s="13"/>
      <c r="N174" s="13"/>
      <c r="O174" s="13"/>
      <c r="P174" s="13"/>
      <c r="Q174" s="13"/>
      <c r="R174" s="13"/>
      <c r="S174" s="13"/>
      <c r="T174" s="13"/>
    </row>
    <row r="175" spans="1:20" s="20" customFormat="1" ht="15" customHeight="1" x14ac:dyDescent="0.3">
      <c r="A175" s="13"/>
      <c r="B175" s="129" t="s">
        <v>276</v>
      </c>
      <c r="C175" s="131" t="s">
        <v>587</v>
      </c>
      <c r="D175" s="128"/>
      <c r="E175" s="128"/>
      <c r="F175" s="128"/>
      <c r="G175" s="128"/>
      <c r="H175" s="128"/>
      <c r="I175" s="128"/>
      <c r="J175" s="128"/>
      <c r="K175" s="13"/>
      <c r="L175" s="13"/>
      <c r="M175" s="13"/>
      <c r="N175" s="13"/>
      <c r="O175" s="13"/>
      <c r="P175" s="13"/>
      <c r="Q175" s="13"/>
      <c r="R175" s="13"/>
      <c r="S175" s="13"/>
      <c r="T175" s="13"/>
    </row>
    <row r="176" spans="1:20" s="20" customFormat="1" ht="15" customHeight="1" x14ac:dyDescent="0.3">
      <c r="A176" s="13"/>
      <c r="B176" s="129" t="s">
        <v>277</v>
      </c>
      <c r="C176" s="131" t="s">
        <v>588</v>
      </c>
      <c r="D176" s="128"/>
      <c r="E176" s="128"/>
      <c r="F176" s="128"/>
      <c r="G176" s="128"/>
      <c r="H176" s="128"/>
      <c r="I176" s="128"/>
      <c r="J176" s="128"/>
      <c r="K176" s="13"/>
      <c r="L176" s="13"/>
      <c r="M176" s="13"/>
      <c r="N176" s="13"/>
      <c r="O176" s="13"/>
      <c r="P176" s="13"/>
      <c r="Q176" s="13"/>
      <c r="R176" s="13"/>
      <c r="S176" s="13"/>
      <c r="T176" s="13"/>
    </row>
    <row r="177" spans="1:20" s="20" customFormat="1" ht="15" customHeight="1" x14ac:dyDescent="0.3">
      <c r="A177" s="13"/>
      <c r="B177" s="129" t="s">
        <v>278</v>
      </c>
      <c r="C177" s="131" t="s">
        <v>589</v>
      </c>
      <c r="D177" s="128"/>
      <c r="E177" s="128"/>
      <c r="F177" s="128"/>
      <c r="G177" s="128"/>
      <c r="H177" s="128"/>
      <c r="I177" s="128"/>
      <c r="J177" s="128"/>
      <c r="K177" s="13"/>
      <c r="L177" s="13"/>
      <c r="M177" s="13"/>
      <c r="N177" s="13"/>
      <c r="O177" s="13"/>
      <c r="P177" s="13"/>
      <c r="Q177" s="13"/>
      <c r="R177" s="13"/>
      <c r="S177" s="13"/>
      <c r="T177" s="13"/>
    </row>
    <row r="178" spans="1:20" s="20" customFormat="1" ht="15" customHeight="1" x14ac:dyDescent="0.3">
      <c r="A178" s="13"/>
      <c r="B178" s="129" t="s">
        <v>279</v>
      </c>
      <c r="C178" s="131" t="s">
        <v>590</v>
      </c>
      <c r="D178" s="128"/>
      <c r="E178" s="128"/>
      <c r="F178" s="128"/>
      <c r="G178" s="128"/>
      <c r="H178" s="128"/>
      <c r="I178" s="128"/>
      <c r="J178" s="128"/>
      <c r="K178" s="13"/>
      <c r="L178" s="13"/>
      <c r="M178" s="13"/>
      <c r="N178" s="13"/>
      <c r="O178" s="13"/>
      <c r="P178" s="13"/>
      <c r="Q178" s="13"/>
      <c r="R178" s="13"/>
      <c r="S178" s="13"/>
      <c r="T178" s="13"/>
    </row>
    <row r="179" spans="1:20" s="20" customFormat="1" ht="15" customHeight="1" x14ac:dyDescent="0.3">
      <c r="A179" s="13"/>
      <c r="B179" s="129" t="s">
        <v>280</v>
      </c>
      <c r="C179" s="131" t="s">
        <v>591</v>
      </c>
      <c r="D179" s="128"/>
      <c r="E179" s="128"/>
      <c r="F179" s="128"/>
      <c r="G179" s="128"/>
      <c r="H179" s="128"/>
      <c r="I179" s="128"/>
      <c r="J179" s="128"/>
      <c r="K179" s="13"/>
      <c r="L179" s="13"/>
      <c r="M179" s="13"/>
      <c r="N179" s="13"/>
      <c r="O179" s="13"/>
      <c r="P179" s="13"/>
      <c r="Q179" s="13"/>
      <c r="R179" s="13"/>
      <c r="S179" s="13"/>
      <c r="T179" s="13"/>
    </row>
    <row r="180" spans="1:20" s="20" customFormat="1" ht="15" customHeight="1" x14ac:dyDescent="0.3">
      <c r="A180" s="13"/>
      <c r="B180" s="129" t="s">
        <v>281</v>
      </c>
      <c r="C180" s="131" t="s">
        <v>592</v>
      </c>
      <c r="D180" s="128"/>
      <c r="E180" s="128"/>
      <c r="F180" s="128"/>
      <c r="G180" s="128"/>
      <c r="H180" s="128"/>
      <c r="I180" s="128"/>
      <c r="J180" s="128"/>
      <c r="K180" s="13"/>
      <c r="L180" s="13"/>
      <c r="M180" s="13"/>
      <c r="N180" s="13"/>
      <c r="O180" s="13"/>
      <c r="P180" s="13"/>
      <c r="Q180" s="13"/>
      <c r="R180" s="13"/>
      <c r="S180" s="13"/>
      <c r="T180" s="13"/>
    </row>
    <row r="181" spans="1:20" s="20" customFormat="1" ht="15" customHeight="1" x14ac:dyDescent="0.3">
      <c r="A181" s="13"/>
      <c r="B181" s="129" t="s">
        <v>282</v>
      </c>
      <c r="C181" s="131" t="s">
        <v>593</v>
      </c>
      <c r="D181" s="128"/>
      <c r="E181" s="128"/>
      <c r="F181" s="128"/>
      <c r="G181" s="128"/>
      <c r="H181" s="128"/>
      <c r="I181" s="128"/>
      <c r="J181" s="128"/>
      <c r="K181" s="13"/>
      <c r="L181" s="13"/>
      <c r="M181" s="13"/>
      <c r="N181" s="13"/>
      <c r="O181" s="13"/>
      <c r="P181" s="13"/>
      <c r="Q181" s="13"/>
      <c r="R181" s="13"/>
      <c r="S181" s="13"/>
      <c r="T181" s="13"/>
    </row>
    <row r="182" spans="1:20" s="20" customFormat="1" ht="15" customHeight="1" x14ac:dyDescent="0.3">
      <c r="A182" s="13"/>
      <c r="B182" s="129" t="s">
        <v>283</v>
      </c>
      <c r="C182" s="131" t="s">
        <v>594</v>
      </c>
      <c r="D182" s="128"/>
      <c r="E182" s="128"/>
      <c r="F182" s="128"/>
      <c r="G182" s="128"/>
      <c r="H182" s="128"/>
      <c r="I182" s="128"/>
      <c r="J182" s="128"/>
      <c r="K182" s="13"/>
      <c r="L182" s="13"/>
      <c r="M182" s="13"/>
      <c r="N182" s="13"/>
      <c r="O182" s="13"/>
      <c r="P182" s="13"/>
      <c r="Q182" s="13"/>
      <c r="R182" s="13"/>
      <c r="S182" s="13"/>
      <c r="T182" s="13"/>
    </row>
    <row r="183" spans="1:20" s="20" customFormat="1" ht="15" customHeight="1" x14ac:dyDescent="0.3">
      <c r="A183" s="13"/>
      <c r="B183" s="129" t="s">
        <v>284</v>
      </c>
      <c r="C183" s="131" t="s">
        <v>595</v>
      </c>
      <c r="D183" s="128"/>
      <c r="E183" s="128"/>
      <c r="F183" s="128"/>
      <c r="G183" s="128"/>
      <c r="H183" s="128"/>
      <c r="I183" s="128"/>
      <c r="J183" s="128"/>
      <c r="K183" s="13"/>
      <c r="L183" s="13"/>
      <c r="M183" s="13"/>
      <c r="N183" s="13"/>
      <c r="O183" s="13"/>
      <c r="P183" s="13"/>
      <c r="Q183" s="13"/>
      <c r="R183" s="13"/>
      <c r="S183" s="13"/>
      <c r="T183" s="13"/>
    </row>
    <row r="184" spans="1:20" s="20" customFormat="1" ht="15" customHeight="1" x14ac:dyDescent="0.3">
      <c r="A184" s="13"/>
      <c r="B184" s="129" t="s">
        <v>285</v>
      </c>
      <c r="C184" s="131" t="s">
        <v>596</v>
      </c>
      <c r="D184" s="128"/>
      <c r="E184" s="128"/>
      <c r="F184" s="128"/>
      <c r="G184" s="128"/>
      <c r="H184" s="128"/>
      <c r="I184" s="128"/>
      <c r="J184" s="128"/>
      <c r="K184" s="13"/>
      <c r="L184" s="13"/>
      <c r="M184" s="13"/>
      <c r="N184" s="13"/>
      <c r="O184" s="13"/>
      <c r="P184" s="13"/>
      <c r="Q184" s="13"/>
      <c r="R184" s="13"/>
      <c r="S184" s="13"/>
      <c r="T184" s="13"/>
    </row>
    <row r="185" spans="1:20" s="20" customFormat="1" ht="15" customHeight="1" x14ac:dyDescent="0.3">
      <c r="A185" s="13"/>
      <c r="B185" s="129" t="s">
        <v>286</v>
      </c>
      <c r="C185" s="131" t="s">
        <v>597</v>
      </c>
      <c r="D185" s="128"/>
      <c r="E185" s="128"/>
      <c r="F185" s="128"/>
      <c r="G185" s="128"/>
      <c r="H185" s="128"/>
      <c r="I185" s="128"/>
      <c r="J185" s="128"/>
      <c r="K185" s="13"/>
      <c r="L185" s="13"/>
      <c r="M185" s="13"/>
      <c r="N185" s="13"/>
      <c r="O185" s="13"/>
      <c r="P185" s="13"/>
      <c r="Q185" s="13"/>
      <c r="R185" s="13"/>
      <c r="S185" s="13"/>
      <c r="T185" s="13"/>
    </row>
    <row r="186" spans="1:20" s="20" customFormat="1" ht="15" customHeight="1" x14ac:dyDescent="0.3">
      <c r="A186" s="13"/>
      <c r="B186" s="129" t="s">
        <v>287</v>
      </c>
      <c r="C186" s="131" t="s">
        <v>598</v>
      </c>
      <c r="D186" s="128"/>
      <c r="E186" s="128"/>
      <c r="F186" s="128"/>
      <c r="G186" s="128"/>
      <c r="H186" s="128"/>
      <c r="I186" s="128"/>
      <c r="J186" s="128"/>
      <c r="K186" s="13"/>
      <c r="L186" s="13"/>
      <c r="M186" s="13"/>
      <c r="N186" s="13"/>
      <c r="O186" s="13"/>
      <c r="P186" s="13"/>
      <c r="Q186" s="13"/>
      <c r="R186" s="13"/>
      <c r="S186" s="13"/>
      <c r="T186" s="13"/>
    </row>
    <row r="187" spans="1:20" s="20" customFormat="1" ht="15" customHeight="1" x14ac:dyDescent="0.3">
      <c r="A187" s="13"/>
      <c r="B187" s="129" t="s">
        <v>288</v>
      </c>
      <c r="C187" s="131" t="s">
        <v>599</v>
      </c>
      <c r="D187" s="128"/>
      <c r="E187" s="128"/>
      <c r="F187" s="128"/>
      <c r="G187" s="128"/>
      <c r="H187" s="128"/>
      <c r="I187" s="128"/>
      <c r="J187" s="128"/>
      <c r="K187" s="13"/>
      <c r="L187" s="13"/>
      <c r="M187" s="13"/>
      <c r="N187" s="13"/>
      <c r="O187" s="13"/>
      <c r="P187" s="13"/>
      <c r="Q187" s="13"/>
      <c r="R187" s="13"/>
      <c r="S187" s="13"/>
      <c r="T187" s="13"/>
    </row>
    <row r="188" spans="1:20" s="20" customFormat="1" ht="15" customHeight="1" x14ac:dyDescent="0.3">
      <c r="A188" s="13"/>
      <c r="B188" s="129" t="s">
        <v>289</v>
      </c>
      <c r="C188" s="131" t="s">
        <v>750</v>
      </c>
      <c r="D188" s="128"/>
      <c r="E188" s="128"/>
      <c r="F188" s="128"/>
      <c r="G188" s="128"/>
      <c r="H188" s="128"/>
      <c r="I188" s="128"/>
      <c r="J188" s="128"/>
      <c r="K188" s="13"/>
      <c r="L188" s="13"/>
      <c r="M188" s="13"/>
      <c r="N188" s="13"/>
      <c r="O188" s="13"/>
      <c r="P188" s="13"/>
      <c r="Q188" s="13"/>
      <c r="R188" s="13"/>
      <c r="S188" s="13"/>
      <c r="T188" s="13"/>
    </row>
    <row r="189" spans="1:20" s="20" customFormat="1" ht="15" customHeight="1" x14ac:dyDescent="0.3">
      <c r="A189" s="13"/>
      <c r="B189" s="129" t="s">
        <v>290</v>
      </c>
      <c r="C189" s="131" t="s">
        <v>600</v>
      </c>
      <c r="D189" s="128"/>
      <c r="E189" s="128"/>
      <c r="F189" s="128"/>
      <c r="G189" s="128"/>
      <c r="H189" s="128"/>
      <c r="I189" s="128"/>
      <c r="J189" s="128"/>
      <c r="K189" s="13"/>
      <c r="L189" s="13"/>
      <c r="M189" s="13"/>
      <c r="N189" s="13"/>
      <c r="O189" s="13"/>
      <c r="P189" s="13"/>
      <c r="Q189" s="13"/>
      <c r="R189" s="13"/>
      <c r="S189" s="13"/>
      <c r="T189" s="13"/>
    </row>
    <row r="190" spans="1:20" s="20" customFormat="1" ht="15" customHeight="1" x14ac:dyDescent="0.3">
      <c r="A190" s="13"/>
      <c r="B190" s="129" t="s">
        <v>291</v>
      </c>
      <c r="C190" s="131" t="s">
        <v>601</v>
      </c>
      <c r="D190" s="128"/>
      <c r="E190" s="128"/>
      <c r="F190" s="128"/>
      <c r="G190" s="128"/>
      <c r="H190" s="128"/>
      <c r="I190" s="128"/>
      <c r="J190" s="128"/>
      <c r="K190" s="13"/>
      <c r="L190" s="13"/>
      <c r="M190" s="13"/>
      <c r="N190" s="13"/>
      <c r="O190" s="13"/>
      <c r="P190" s="13"/>
      <c r="Q190" s="13"/>
      <c r="R190" s="13"/>
      <c r="S190" s="13"/>
      <c r="T190" s="13"/>
    </row>
    <row r="191" spans="1:20" s="20" customFormat="1" ht="15" customHeight="1" x14ac:dyDescent="0.3">
      <c r="A191" s="13"/>
      <c r="B191" s="129" t="s">
        <v>292</v>
      </c>
      <c r="C191" s="131" t="s">
        <v>602</v>
      </c>
      <c r="D191" s="128"/>
      <c r="E191" s="128"/>
      <c r="F191" s="128"/>
      <c r="G191" s="128"/>
      <c r="H191" s="128"/>
      <c r="I191" s="128"/>
      <c r="J191" s="128"/>
      <c r="K191" s="13"/>
      <c r="L191" s="13"/>
      <c r="M191" s="13"/>
      <c r="N191" s="13"/>
      <c r="O191" s="13"/>
      <c r="P191" s="13"/>
      <c r="Q191" s="13"/>
      <c r="R191" s="13"/>
      <c r="S191" s="13"/>
      <c r="T191" s="13"/>
    </row>
    <row r="192" spans="1:20" s="20" customFormat="1" ht="15" customHeight="1" x14ac:dyDescent="0.3">
      <c r="A192" s="13"/>
      <c r="B192" s="129" t="s">
        <v>293</v>
      </c>
      <c r="C192" s="131" t="s">
        <v>603</v>
      </c>
      <c r="D192" s="128"/>
      <c r="E192" s="128"/>
      <c r="F192" s="128"/>
      <c r="G192" s="128"/>
      <c r="H192" s="128"/>
      <c r="I192" s="128"/>
      <c r="J192" s="128"/>
      <c r="K192" s="13"/>
      <c r="L192" s="13"/>
      <c r="M192" s="13"/>
      <c r="N192" s="13"/>
      <c r="O192" s="13"/>
      <c r="P192" s="13"/>
      <c r="Q192" s="13"/>
      <c r="R192" s="13"/>
      <c r="S192" s="13"/>
      <c r="T192" s="13"/>
    </row>
    <row r="193" spans="1:20" s="20" customFormat="1" ht="15" customHeight="1" x14ac:dyDescent="0.3">
      <c r="A193" s="13"/>
      <c r="B193" s="129" t="s">
        <v>294</v>
      </c>
      <c r="C193" s="131" t="s">
        <v>751</v>
      </c>
      <c r="D193" s="128"/>
      <c r="E193" s="128"/>
      <c r="F193" s="128"/>
      <c r="G193" s="128"/>
      <c r="H193" s="128"/>
      <c r="I193" s="128"/>
      <c r="J193" s="128"/>
      <c r="K193" s="13"/>
      <c r="L193" s="13"/>
      <c r="M193" s="13"/>
      <c r="N193" s="13"/>
      <c r="O193" s="13"/>
      <c r="P193" s="13"/>
      <c r="Q193" s="13"/>
      <c r="R193" s="13"/>
      <c r="S193" s="13"/>
      <c r="T193" s="13"/>
    </row>
    <row r="194" spans="1:20" s="20" customFormat="1" ht="15" customHeight="1" x14ac:dyDescent="0.3">
      <c r="A194" s="13"/>
      <c r="B194" s="129" t="s">
        <v>295</v>
      </c>
      <c r="C194" s="131" t="s">
        <v>752</v>
      </c>
      <c r="D194" s="128"/>
      <c r="E194" s="128"/>
      <c r="F194" s="128"/>
      <c r="G194" s="128"/>
      <c r="H194" s="128"/>
      <c r="I194" s="128"/>
      <c r="J194" s="128"/>
      <c r="K194" s="13"/>
      <c r="L194" s="13"/>
      <c r="M194" s="13"/>
      <c r="N194" s="13"/>
      <c r="O194" s="13"/>
      <c r="P194" s="13"/>
      <c r="Q194" s="13"/>
      <c r="R194" s="13"/>
      <c r="S194" s="13"/>
      <c r="T194" s="13"/>
    </row>
    <row r="195" spans="1:20" s="20" customFormat="1" ht="15" customHeight="1" x14ac:dyDescent="0.3">
      <c r="A195" s="13"/>
      <c r="B195" s="129" t="s">
        <v>296</v>
      </c>
      <c r="C195" s="131" t="s">
        <v>604</v>
      </c>
      <c r="D195" s="128"/>
      <c r="E195" s="128"/>
      <c r="F195" s="128"/>
      <c r="G195" s="128"/>
      <c r="H195" s="128"/>
      <c r="I195" s="128"/>
      <c r="J195" s="128"/>
      <c r="K195" s="13"/>
      <c r="L195" s="13"/>
      <c r="M195" s="13"/>
      <c r="N195" s="13"/>
      <c r="O195" s="13"/>
      <c r="P195" s="13"/>
      <c r="Q195" s="13"/>
      <c r="R195" s="13"/>
      <c r="S195" s="13"/>
      <c r="T195" s="13"/>
    </row>
    <row r="196" spans="1:20" s="20" customFormat="1" ht="15" customHeight="1" x14ac:dyDescent="0.3">
      <c r="A196" s="13"/>
      <c r="B196" s="129" t="s">
        <v>297</v>
      </c>
      <c r="C196" s="131" t="s">
        <v>605</v>
      </c>
      <c r="D196" s="128"/>
      <c r="E196" s="128"/>
      <c r="F196" s="128"/>
      <c r="G196" s="128"/>
      <c r="H196" s="128"/>
      <c r="I196" s="128"/>
      <c r="J196" s="128"/>
      <c r="K196" s="13"/>
      <c r="L196" s="13"/>
      <c r="M196" s="13"/>
      <c r="N196" s="13"/>
      <c r="O196" s="13"/>
      <c r="P196" s="13"/>
      <c r="Q196" s="13"/>
      <c r="R196" s="13"/>
      <c r="S196" s="13"/>
      <c r="T196" s="13"/>
    </row>
    <row r="197" spans="1:20" s="20" customFormat="1" ht="15" customHeight="1" x14ac:dyDescent="0.3">
      <c r="A197" s="13"/>
      <c r="B197" s="129" t="s">
        <v>298</v>
      </c>
      <c r="C197" s="131" t="s">
        <v>753</v>
      </c>
      <c r="D197" s="128"/>
      <c r="E197" s="128"/>
      <c r="F197" s="128"/>
      <c r="G197" s="128"/>
      <c r="H197" s="128"/>
      <c r="I197" s="128"/>
      <c r="J197" s="128"/>
      <c r="K197" s="13"/>
      <c r="L197" s="13"/>
      <c r="M197" s="13"/>
      <c r="N197" s="13"/>
      <c r="O197" s="13"/>
      <c r="P197" s="13"/>
      <c r="Q197" s="13"/>
      <c r="R197" s="13"/>
      <c r="S197" s="13"/>
      <c r="T197" s="13"/>
    </row>
    <row r="198" spans="1:20" s="20" customFormat="1" ht="15" customHeight="1" x14ac:dyDescent="0.3">
      <c r="A198" s="13"/>
      <c r="B198" s="129" t="s">
        <v>299</v>
      </c>
      <c r="C198" s="131" t="s">
        <v>606</v>
      </c>
      <c r="D198" s="128"/>
      <c r="E198" s="128"/>
      <c r="F198" s="128"/>
      <c r="G198" s="128"/>
      <c r="H198" s="128"/>
      <c r="I198" s="128"/>
      <c r="J198" s="128"/>
      <c r="K198" s="13"/>
      <c r="L198" s="13"/>
      <c r="M198" s="13"/>
      <c r="N198" s="13"/>
      <c r="O198" s="13"/>
      <c r="P198" s="13"/>
      <c r="Q198" s="13"/>
      <c r="R198" s="13"/>
      <c r="S198" s="13"/>
      <c r="T198" s="13"/>
    </row>
    <row r="199" spans="1:20" s="20" customFormat="1" ht="15" customHeight="1" x14ac:dyDescent="0.3">
      <c r="A199" s="13"/>
      <c r="B199" s="129" t="s">
        <v>300</v>
      </c>
      <c r="C199" s="131" t="s">
        <v>607</v>
      </c>
      <c r="D199" s="128"/>
      <c r="E199" s="128"/>
      <c r="F199" s="128"/>
      <c r="G199" s="128"/>
      <c r="H199" s="128"/>
      <c r="I199" s="128"/>
      <c r="J199" s="128"/>
      <c r="K199" s="13"/>
      <c r="L199" s="13"/>
      <c r="M199" s="13"/>
      <c r="N199" s="13"/>
      <c r="O199" s="13"/>
      <c r="P199" s="13"/>
      <c r="Q199" s="13"/>
      <c r="R199" s="13"/>
      <c r="S199" s="13"/>
      <c r="T199" s="13"/>
    </row>
    <row r="200" spans="1:20" s="20" customFormat="1" ht="15" customHeight="1" x14ac:dyDescent="0.3">
      <c r="A200" s="13"/>
      <c r="B200" s="129" t="s">
        <v>301</v>
      </c>
      <c r="C200" s="131" t="s">
        <v>608</v>
      </c>
      <c r="D200" s="128"/>
      <c r="E200" s="128"/>
      <c r="F200" s="128"/>
      <c r="G200" s="128"/>
      <c r="H200" s="128"/>
      <c r="I200" s="128"/>
      <c r="J200" s="128"/>
      <c r="K200" s="13"/>
      <c r="L200" s="13"/>
      <c r="M200" s="13"/>
      <c r="N200" s="13"/>
      <c r="O200" s="13"/>
      <c r="P200" s="13"/>
      <c r="Q200" s="13"/>
      <c r="R200" s="13"/>
      <c r="S200" s="13"/>
      <c r="T200" s="13"/>
    </row>
    <row r="201" spans="1:20" s="20" customFormat="1" ht="15" customHeight="1" x14ac:dyDescent="0.3">
      <c r="A201" s="13"/>
      <c r="B201" s="129" t="s">
        <v>302</v>
      </c>
      <c r="C201" s="131" t="s">
        <v>609</v>
      </c>
      <c r="D201" s="128"/>
      <c r="E201" s="128"/>
      <c r="F201" s="128"/>
      <c r="G201" s="128"/>
      <c r="H201" s="128"/>
      <c r="I201" s="128"/>
      <c r="J201" s="128"/>
      <c r="K201" s="13"/>
      <c r="L201" s="13"/>
      <c r="M201" s="13"/>
      <c r="N201" s="13"/>
      <c r="O201" s="13"/>
      <c r="P201" s="13"/>
      <c r="Q201" s="13"/>
      <c r="R201" s="13"/>
      <c r="S201" s="13"/>
      <c r="T201" s="13"/>
    </row>
    <row r="202" spans="1:20" s="20" customFormat="1" ht="15" customHeight="1" x14ac:dyDescent="0.3">
      <c r="A202" s="13"/>
      <c r="B202" s="129" t="s">
        <v>303</v>
      </c>
      <c r="C202" s="131" t="s">
        <v>610</v>
      </c>
      <c r="D202" s="128"/>
      <c r="E202" s="128"/>
      <c r="F202" s="128"/>
      <c r="G202" s="128"/>
      <c r="H202" s="128"/>
      <c r="I202" s="128"/>
      <c r="J202" s="128"/>
      <c r="K202" s="13"/>
      <c r="L202" s="13"/>
      <c r="M202" s="13"/>
      <c r="N202" s="13"/>
      <c r="O202" s="13"/>
      <c r="P202" s="13"/>
      <c r="Q202" s="13"/>
      <c r="R202" s="13"/>
      <c r="S202" s="13"/>
      <c r="T202" s="13"/>
    </row>
    <row r="203" spans="1:20" s="20" customFormat="1" ht="15" customHeight="1" x14ac:dyDescent="0.3">
      <c r="A203" s="13"/>
      <c r="B203" s="129" t="s">
        <v>304</v>
      </c>
      <c r="C203" s="131" t="s">
        <v>611</v>
      </c>
      <c r="D203" s="128"/>
      <c r="E203" s="128"/>
      <c r="F203" s="128"/>
      <c r="G203" s="128"/>
      <c r="H203" s="128"/>
      <c r="I203" s="128"/>
      <c r="J203" s="128"/>
      <c r="K203" s="13"/>
      <c r="L203" s="13"/>
      <c r="M203" s="13"/>
      <c r="N203" s="13"/>
      <c r="O203" s="13"/>
      <c r="P203" s="13"/>
      <c r="Q203" s="13"/>
      <c r="R203" s="13"/>
      <c r="S203" s="13"/>
      <c r="T203" s="13"/>
    </row>
    <row r="204" spans="1:20" s="20" customFormat="1" ht="15" customHeight="1" x14ac:dyDescent="0.3">
      <c r="A204" s="13"/>
      <c r="B204" s="129" t="s">
        <v>305</v>
      </c>
      <c r="C204" s="131" t="s">
        <v>612</v>
      </c>
      <c r="D204" s="128"/>
      <c r="E204" s="128"/>
      <c r="F204" s="128"/>
      <c r="G204" s="128"/>
      <c r="H204" s="128"/>
      <c r="I204" s="128"/>
      <c r="J204" s="128"/>
      <c r="K204" s="13"/>
      <c r="L204" s="13"/>
      <c r="M204" s="13"/>
      <c r="N204" s="13"/>
      <c r="O204" s="13"/>
      <c r="P204" s="13"/>
      <c r="Q204" s="13"/>
      <c r="R204" s="13"/>
      <c r="S204" s="13"/>
      <c r="T204" s="13"/>
    </row>
    <row r="205" spans="1:20" s="20" customFormat="1" ht="15" customHeight="1" x14ac:dyDescent="0.3">
      <c r="A205" s="13"/>
      <c r="B205" s="129" t="s">
        <v>306</v>
      </c>
      <c r="C205" s="131" t="s">
        <v>613</v>
      </c>
      <c r="D205" s="128"/>
      <c r="E205" s="128"/>
      <c r="F205" s="128"/>
      <c r="G205" s="128"/>
      <c r="H205" s="128"/>
      <c r="I205" s="128"/>
      <c r="J205" s="128"/>
      <c r="K205" s="13"/>
      <c r="L205" s="13"/>
      <c r="M205" s="13"/>
      <c r="N205" s="13"/>
      <c r="O205" s="13"/>
      <c r="P205" s="13"/>
      <c r="Q205" s="13"/>
      <c r="R205" s="13"/>
      <c r="S205" s="13"/>
      <c r="T205" s="13"/>
    </row>
    <row r="206" spans="1:20" s="20" customFormat="1" ht="15" customHeight="1" x14ac:dyDescent="0.3">
      <c r="A206" s="13"/>
      <c r="B206" s="129" t="s">
        <v>307</v>
      </c>
      <c r="C206" s="131" t="s">
        <v>614</v>
      </c>
      <c r="D206" s="128"/>
      <c r="E206" s="128"/>
      <c r="F206" s="128"/>
      <c r="G206" s="128"/>
      <c r="H206" s="128"/>
      <c r="I206" s="128"/>
      <c r="J206" s="128"/>
      <c r="K206" s="13"/>
      <c r="L206" s="13"/>
      <c r="M206" s="13"/>
      <c r="N206" s="13"/>
      <c r="O206" s="13"/>
      <c r="P206" s="13"/>
      <c r="Q206" s="13"/>
      <c r="R206" s="13"/>
      <c r="S206" s="13"/>
      <c r="T206" s="13"/>
    </row>
    <row r="207" spans="1:20" s="20" customFormat="1" ht="15" customHeight="1" x14ac:dyDescent="0.3">
      <c r="A207" s="13"/>
      <c r="B207" s="129" t="s">
        <v>308</v>
      </c>
      <c r="C207" s="131" t="s">
        <v>615</v>
      </c>
      <c r="D207" s="128"/>
      <c r="E207" s="128"/>
      <c r="F207" s="128"/>
      <c r="G207" s="128"/>
      <c r="H207" s="128"/>
      <c r="I207" s="128"/>
      <c r="J207" s="128"/>
      <c r="K207" s="13"/>
      <c r="L207" s="13"/>
      <c r="M207" s="13"/>
      <c r="N207" s="13"/>
      <c r="O207" s="13"/>
      <c r="P207" s="13"/>
      <c r="Q207" s="13"/>
      <c r="R207" s="13"/>
      <c r="S207" s="13"/>
      <c r="T207" s="13"/>
    </row>
    <row r="208" spans="1:20" s="20" customFormat="1" ht="15" customHeight="1" x14ac:dyDescent="0.3">
      <c r="A208" s="13"/>
      <c r="B208" s="129" t="s">
        <v>309</v>
      </c>
      <c r="C208" s="131" t="s">
        <v>616</v>
      </c>
      <c r="D208" s="128"/>
      <c r="E208" s="128"/>
      <c r="F208" s="128"/>
      <c r="G208" s="128"/>
      <c r="H208" s="128"/>
      <c r="I208" s="128"/>
      <c r="J208" s="128"/>
      <c r="K208" s="13"/>
      <c r="L208" s="13"/>
      <c r="M208" s="13"/>
      <c r="N208" s="13"/>
      <c r="O208" s="13"/>
      <c r="P208" s="13"/>
      <c r="Q208" s="13"/>
      <c r="R208" s="13"/>
      <c r="S208" s="13"/>
      <c r="T208" s="13"/>
    </row>
    <row r="209" spans="1:20" s="20" customFormat="1" ht="15" customHeight="1" x14ac:dyDescent="0.3">
      <c r="A209" s="13"/>
      <c r="B209" s="129" t="s">
        <v>310</v>
      </c>
      <c r="C209" s="131" t="s">
        <v>617</v>
      </c>
      <c r="D209" s="128"/>
      <c r="E209" s="128"/>
      <c r="F209" s="128"/>
      <c r="G209" s="128"/>
      <c r="H209" s="128"/>
      <c r="I209" s="128"/>
      <c r="J209" s="128"/>
      <c r="K209" s="13"/>
      <c r="L209" s="13"/>
      <c r="M209" s="13"/>
      <c r="N209" s="13"/>
      <c r="O209" s="13"/>
      <c r="P209" s="13"/>
      <c r="Q209" s="13"/>
      <c r="R209" s="13"/>
      <c r="S209" s="13"/>
      <c r="T209" s="13"/>
    </row>
    <row r="210" spans="1:20" s="20" customFormat="1" ht="15" customHeight="1" x14ac:dyDescent="0.3">
      <c r="A210" s="13"/>
      <c r="B210" s="129" t="s">
        <v>311</v>
      </c>
      <c r="C210" s="131" t="s">
        <v>618</v>
      </c>
      <c r="D210" s="128"/>
      <c r="E210" s="128"/>
      <c r="F210" s="128"/>
      <c r="G210" s="128"/>
      <c r="H210" s="128"/>
      <c r="I210" s="128"/>
      <c r="J210" s="128"/>
      <c r="K210" s="13"/>
      <c r="L210" s="13"/>
      <c r="M210" s="13"/>
      <c r="N210" s="13"/>
      <c r="O210" s="13"/>
      <c r="P210" s="13"/>
      <c r="Q210" s="13"/>
      <c r="R210" s="13"/>
      <c r="S210" s="13"/>
      <c r="T210" s="13"/>
    </row>
    <row r="211" spans="1:20" s="20" customFormat="1" ht="15" customHeight="1" x14ac:dyDescent="0.3">
      <c r="A211" s="13"/>
      <c r="B211" s="129" t="s">
        <v>312</v>
      </c>
      <c r="C211" s="131" t="s">
        <v>619</v>
      </c>
      <c r="D211" s="128"/>
      <c r="E211" s="128"/>
      <c r="F211" s="128"/>
      <c r="G211" s="128"/>
      <c r="H211" s="128"/>
      <c r="I211" s="128"/>
      <c r="J211" s="128"/>
      <c r="K211" s="13"/>
      <c r="L211" s="13"/>
      <c r="M211" s="13"/>
      <c r="N211" s="13"/>
      <c r="O211" s="13"/>
      <c r="P211" s="13"/>
      <c r="Q211" s="13"/>
      <c r="R211" s="13"/>
      <c r="S211" s="13"/>
      <c r="T211" s="13"/>
    </row>
    <row r="212" spans="1:20" s="20" customFormat="1" ht="15" customHeight="1" x14ac:dyDescent="0.3">
      <c r="A212" s="13"/>
      <c r="B212" s="129" t="s">
        <v>313</v>
      </c>
      <c r="C212" s="131" t="s">
        <v>754</v>
      </c>
      <c r="D212" s="128"/>
      <c r="E212" s="128"/>
      <c r="F212" s="128"/>
      <c r="G212" s="128"/>
      <c r="H212" s="128"/>
      <c r="I212" s="128"/>
      <c r="J212" s="128"/>
      <c r="K212" s="13"/>
      <c r="L212" s="13"/>
      <c r="M212" s="13"/>
      <c r="N212" s="13"/>
      <c r="O212" s="13"/>
      <c r="P212" s="13"/>
      <c r="Q212" s="13"/>
      <c r="R212" s="13"/>
      <c r="S212" s="13"/>
      <c r="T212" s="13"/>
    </row>
    <row r="213" spans="1:20" s="20" customFormat="1" ht="15" customHeight="1" x14ac:dyDescent="0.3">
      <c r="A213" s="13"/>
      <c r="B213" s="129" t="s">
        <v>314</v>
      </c>
      <c r="C213" s="131" t="s">
        <v>620</v>
      </c>
      <c r="D213" s="128"/>
      <c r="E213" s="128"/>
      <c r="F213" s="128"/>
      <c r="G213" s="128"/>
      <c r="H213" s="128"/>
      <c r="I213" s="128"/>
      <c r="J213" s="128"/>
      <c r="K213" s="13"/>
      <c r="L213" s="13"/>
      <c r="M213" s="13"/>
      <c r="N213" s="13"/>
      <c r="O213" s="13"/>
      <c r="P213" s="13"/>
      <c r="Q213" s="13"/>
      <c r="R213" s="13"/>
      <c r="S213" s="13"/>
      <c r="T213" s="13"/>
    </row>
    <row r="214" spans="1:20" s="20" customFormat="1" ht="15" customHeight="1" x14ac:dyDescent="0.3">
      <c r="A214" s="13"/>
      <c r="B214" s="129" t="s">
        <v>315</v>
      </c>
      <c r="C214" s="131" t="s">
        <v>755</v>
      </c>
      <c r="D214" s="128"/>
      <c r="E214" s="128"/>
      <c r="F214" s="128"/>
      <c r="G214" s="128"/>
      <c r="H214" s="128"/>
      <c r="I214" s="128"/>
      <c r="J214" s="128"/>
      <c r="K214" s="13"/>
      <c r="L214" s="13"/>
      <c r="M214" s="13"/>
      <c r="N214" s="13"/>
      <c r="O214" s="13"/>
      <c r="P214" s="13"/>
      <c r="Q214" s="13"/>
      <c r="R214" s="13"/>
      <c r="S214" s="13"/>
      <c r="T214" s="13"/>
    </row>
    <row r="215" spans="1:20" s="20" customFormat="1" ht="15" customHeight="1" x14ac:dyDescent="0.3">
      <c r="A215" s="13"/>
      <c r="B215" s="129" t="s">
        <v>316</v>
      </c>
      <c r="C215" s="131" t="s">
        <v>621</v>
      </c>
      <c r="D215" s="128"/>
      <c r="E215" s="128"/>
      <c r="F215" s="128"/>
      <c r="G215" s="128"/>
      <c r="H215" s="128"/>
      <c r="I215" s="128"/>
      <c r="J215" s="128"/>
      <c r="K215" s="13"/>
      <c r="L215" s="13"/>
      <c r="M215" s="13"/>
      <c r="N215" s="13"/>
      <c r="O215" s="13"/>
      <c r="P215" s="13"/>
      <c r="Q215" s="13"/>
      <c r="R215" s="13"/>
      <c r="S215" s="13"/>
      <c r="T215" s="13"/>
    </row>
    <row r="216" spans="1:20" s="20" customFormat="1" ht="15" customHeight="1" x14ac:dyDescent="0.3">
      <c r="A216" s="13"/>
      <c r="B216" s="129" t="s">
        <v>317</v>
      </c>
      <c r="C216" s="131" t="s">
        <v>622</v>
      </c>
      <c r="D216" s="128"/>
      <c r="E216" s="128"/>
      <c r="F216" s="128"/>
      <c r="G216" s="128"/>
      <c r="H216" s="128"/>
      <c r="I216" s="128"/>
      <c r="J216" s="128"/>
      <c r="K216" s="13"/>
      <c r="L216" s="13"/>
      <c r="M216" s="13"/>
      <c r="N216" s="13"/>
      <c r="O216" s="13"/>
      <c r="P216" s="13"/>
      <c r="Q216" s="13"/>
      <c r="R216" s="13"/>
      <c r="S216" s="13"/>
      <c r="T216" s="13"/>
    </row>
    <row r="217" spans="1:20" s="20" customFormat="1" ht="15" customHeight="1" x14ac:dyDescent="0.3">
      <c r="A217" s="13"/>
      <c r="B217" s="129" t="s">
        <v>318</v>
      </c>
      <c r="C217" s="131" t="s">
        <v>623</v>
      </c>
      <c r="D217" s="128"/>
      <c r="E217" s="128"/>
      <c r="F217" s="128"/>
      <c r="G217" s="128"/>
      <c r="H217" s="128"/>
      <c r="I217" s="128"/>
      <c r="J217" s="128"/>
      <c r="K217" s="13"/>
      <c r="L217" s="13"/>
      <c r="M217" s="13"/>
      <c r="N217" s="13"/>
      <c r="O217" s="13"/>
      <c r="P217" s="13"/>
      <c r="Q217" s="13"/>
      <c r="R217" s="13"/>
      <c r="S217" s="13"/>
      <c r="T217" s="13"/>
    </row>
    <row r="218" spans="1:20" s="20" customFormat="1" ht="15" customHeight="1" x14ac:dyDescent="0.3">
      <c r="A218" s="13"/>
      <c r="B218" s="129" t="s">
        <v>319</v>
      </c>
      <c r="C218" s="131" t="s">
        <v>624</v>
      </c>
      <c r="D218" s="128"/>
      <c r="E218" s="128"/>
      <c r="F218" s="128"/>
      <c r="G218" s="128"/>
      <c r="H218" s="128"/>
      <c r="I218" s="128"/>
      <c r="J218" s="128"/>
      <c r="K218" s="13"/>
      <c r="L218" s="13"/>
      <c r="M218" s="13"/>
      <c r="N218" s="13"/>
      <c r="O218" s="13"/>
      <c r="P218" s="13"/>
      <c r="Q218" s="13"/>
      <c r="R218" s="13"/>
      <c r="S218" s="13"/>
      <c r="T218" s="13"/>
    </row>
    <row r="219" spans="1:20" s="20" customFormat="1" ht="15" customHeight="1" x14ac:dyDescent="0.3">
      <c r="A219" s="13"/>
      <c r="B219" s="129" t="s">
        <v>320</v>
      </c>
      <c r="C219" s="131" t="s">
        <v>625</v>
      </c>
      <c r="D219" s="128"/>
      <c r="E219" s="128"/>
      <c r="F219" s="128"/>
      <c r="G219" s="128"/>
      <c r="H219" s="128"/>
      <c r="I219" s="128"/>
      <c r="J219" s="128"/>
      <c r="K219" s="13"/>
      <c r="L219" s="13"/>
      <c r="M219" s="13"/>
      <c r="N219" s="13"/>
      <c r="O219" s="13"/>
      <c r="P219" s="13"/>
      <c r="Q219" s="13"/>
      <c r="R219" s="13"/>
      <c r="S219" s="13"/>
      <c r="T219" s="13"/>
    </row>
    <row r="220" spans="1:20" s="20" customFormat="1" ht="15" customHeight="1" x14ac:dyDescent="0.3">
      <c r="A220" s="13"/>
      <c r="B220" s="129" t="s">
        <v>321</v>
      </c>
      <c r="C220" s="131" t="s">
        <v>626</v>
      </c>
      <c r="D220" s="128"/>
      <c r="E220" s="128"/>
      <c r="F220" s="128"/>
      <c r="G220" s="128"/>
      <c r="H220" s="128"/>
      <c r="I220" s="128"/>
      <c r="J220" s="128"/>
      <c r="K220" s="13"/>
      <c r="L220" s="13"/>
      <c r="M220" s="13"/>
      <c r="N220" s="13"/>
      <c r="O220" s="13"/>
      <c r="P220" s="13"/>
      <c r="Q220" s="13"/>
      <c r="R220" s="13"/>
      <c r="S220" s="13"/>
      <c r="T220" s="13"/>
    </row>
    <row r="221" spans="1:20" s="20" customFormat="1" ht="15" customHeight="1" x14ac:dyDescent="0.3">
      <c r="A221" s="13"/>
      <c r="B221" s="129" t="s">
        <v>322</v>
      </c>
      <c r="C221" s="131" t="s">
        <v>627</v>
      </c>
      <c r="D221" s="128"/>
      <c r="E221" s="128"/>
      <c r="F221" s="128"/>
      <c r="G221" s="128"/>
      <c r="H221" s="128"/>
      <c r="I221" s="128"/>
      <c r="J221" s="128"/>
      <c r="K221" s="13"/>
      <c r="L221" s="13"/>
      <c r="M221" s="13"/>
      <c r="N221" s="13"/>
      <c r="O221" s="13"/>
      <c r="P221" s="13"/>
      <c r="Q221" s="13"/>
      <c r="R221" s="13"/>
      <c r="S221" s="13"/>
      <c r="T221" s="13"/>
    </row>
    <row r="222" spans="1:20" s="20" customFormat="1" ht="15" customHeight="1" x14ac:dyDescent="0.3">
      <c r="A222" s="13"/>
      <c r="B222" s="129" t="s">
        <v>323</v>
      </c>
      <c r="C222" s="131" t="s">
        <v>628</v>
      </c>
      <c r="D222" s="128"/>
      <c r="E222" s="128"/>
      <c r="F222" s="128"/>
      <c r="G222" s="128"/>
      <c r="H222" s="128"/>
      <c r="I222" s="128"/>
      <c r="J222" s="128"/>
      <c r="K222" s="13"/>
      <c r="L222" s="13"/>
      <c r="M222" s="13"/>
      <c r="N222" s="13"/>
      <c r="O222" s="13"/>
      <c r="P222" s="13"/>
      <c r="Q222" s="13"/>
      <c r="R222" s="13"/>
      <c r="S222" s="13"/>
      <c r="T222" s="13"/>
    </row>
    <row r="223" spans="1:20" s="20" customFormat="1" ht="15" customHeight="1" x14ac:dyDescent="0.3">
      <c r="A223" s="13"/>
      <c r="B223" s="129" t="s">
        <v>324</v>
      </c>
      <c r="C223" s="131" t="s">
        <v>629</v>
      </c>
      <c r="D223" s="128"/>
      <c r="E223" s="128"/>
      <c r="F223" s="128"/>
      <c r="G223" s="128"/>
      <c r="H223" s="128"/>
      <c r="I223" s="128"/>
      <c r="J223" s="128"/>
      <c r="K223" s="13"/>
      <c r="L223" s="13"/>
      <c r="M223" s="13"/>
      <c r="N223" s="13"/>
      <c r="O223" s="13"/>
      <c r="P223" s="13"/>
      <c r="Q223" s="13"/>
      <c r="R223" s="13"/>
      <c r="S223" s="13"/>
      <c r="T223" s="13"/>
    </row>
    <row r="224" spans="1:20" s="20" customFormat="1" ht="15" customHeight="1" x14ac:dyDescent="0.3">
      <c r="A224" s="13"/>
      <c r="B224" s="129" t="s">
        <v>325</v>
      </c>
      <c r="C224" s="131" t="s">
        <v>630</v>
      </c>
      <c r="D224" s="128"/>
      <c r="E224" s="128"/>
      <c r="F224" s="128"/>
      <c r="G224" s="128"/>
      <c r="H224" s="128"/>
      <c r="I224" s="128"/>
      <c r="J224" s="128"/>
      <c r="K224" s="13"/>
      <c r="L224" s="13"/>
      <c r="M224" s="13"/>
      <c r="N224" s="13"/>
      <c r="O224" s="13"/>
      <c r="P224" s="13"/>
      <c r="Q224" s="13"/>
      <c r="R224" s="13"/>
      <c r="S224" s="13"/>
      <c r="T224" s="13"/>
    </row>
    <row r="225" spans="1:20" s="20" customFormat="1" ht="15" customHeight="1" x14ac:dyDescent="0.3">
      <c r="A225" s="13"/>
      <c r="B225" s="129" t="s">
        <v>326</v>
      </c>
      <c r="C225" s="131" t="s">
        <v>631</v>
      </c>
      <c r="D225" s="128"/>
      <c r="E225" s="128"/>
      <c r="F225" s="128"/>
      <c r="G225" s="128"/>
      <c r="H225" s="128"/>
      <c r="I225" s="128"/>
      <c r="J225" s="128"/>
      <c r="K225" s="13"/>
      <c r="L225" s="13"/>
      <c r="M225" s="13"/>
      <c r="N225" s="13"/>
      <c r="O225" s="13"/>
      <c r="P225" s="13"/>
      <c r="Q225" s="13"/>
      <c r="R225" s="13"/>
      <c r="S225" s="13"/>
      <c r="T225" s="13"/>
    </row>
    <row r="226" spans="1:20" s="20" customFormat="1" ht="15" customHeight="1" x14ac:dyDescent="0.3">
      <c r="A226" s="13"/>
      <c r="B226" s="129" t="s">
        <v>327</v>
      </c>
      <c r="C226" s="131" t="s">
        <v>632</v>
      </c>
      <c r="D226" s="128"/>
      <c r="E226" s="128"/>
      <c r="F226" s="128"/>
      <c r="G226" s="128"/>
      <c r="H226" s="128"/>
      <c r="I226" s="128"/>
      <c r="J226" s="128"/>
      <c r="K226" s="13"/>
      <c r="L226" s="13"/>
      <c r="M226" s="13"/>
      <c r="N226" s="13"/>
      <c r="O226" s="13"/>
      <c r="P226" s="13"/>
      <c r="Q226" s="13"/>
      <c r="R226" s="13"/>
      <c r="S226" s="13"/>
      <c r="T226" s="13"/>
    </row>
    <row r="227" spans="1:20" s="20" customFormat="1" ht="15" customHeight="1" x14ac:dyDescent="0.3">
      <c r="A227" s="13"/>
      <c r="B227" s="129" t="s">
        <v>328</v>
      </c>
      <c r="C227" s="131" t="s">
        <v>633</v>
      </c>
      <c r="D227" s="128"/>
      <c r="E227" s="128"/>
      <c r="F227" s="128"/>
      <c r="G227" s="128"/>
      <c r="H227" s="128"/>
      <c r="I227" s="128"/>
      <c r="J227" s="128"/>
      <c r="K227" s="13"/>
      <c r="L227" s="13"/>
      <c r="M227" s="13"/>
      <c r="N227" s="13"/>
      <c r="O227" s="13"/>
      <c r="P227" s="13"/>
      <c r="Q227" s="13"/>
      <c r="R227" s="13"/>
      <c r="S227" s="13"/>
      <c r="T227" s="13"/>
    </row>
    <row r="228" spans="1:20" s="20" customFormat="1" ht="15" customHeight="1" x14ac:dyDescent="0.3">
      <c r="A228" s="13"/>
      <c r="B228" s="129" t="s">
        <v>329</v>
      </c>
      <c r="C228" s="131" t="s">
        <v>634</v>
      </c>
      <c r="D228" s="128"/>
      <c r="E228" s="128"/>
      <c r="F228" s="128"/>
      <c r="G228" s="128"/>
      <c r="H228" s="128"/>
      <c r="I228" s="128"/>
      <c r="J228" s="128"/>
      <c r="K228" s="13"/>
      <c r="L228" s="13"/>
      <c r="M228" s="13"/>
      <c r="N228" s="13"/>
      <c r="O228" s="13"/>
      <c r="P228" s="13"/>
      <c r="Q228" s="13"/>
      <c r="R228" s="13"/>
      <c r="S228" s="13"/>
      <c r="T228" s="13"/>
    </row>
    <row r="229" spans="1:20" s="20" customFormat="1" ht="15" customHeight="1" x14ac:dyDescent="0.3">
      <c r="A229" s="13"/>
      <c r="B229" s="129" t="s">
        <v>330</v>
      </c>
      <c r="C229" s="131" t="s">
        <v>635</v>
      </c>
      <c r="D229" s="128"/>
      <c r="E229" s="128"/>
      <c r="F229" s="128"/>
      <c r="G229" s="128"/>
      <c r="H229" s="128"/>
      <c r="I229" s="128"/>
      <c r="J229" s="128"/>
      <c r="K229" s="13"/>
      <c r="L229" s="13"/>
      <c r="M229" s="13"/>
      <c r="N229" s="13"/>
      <c r="O229" s="13"/>
      <c r="P229" s="13"/>
      <c r="Q229" s="13"/>
      <c r="R229" s="13"/>
      <c r="S229" s="13"/>
      <c r="T229" s="13"/>
    </row>
    <row r="230" spans="1:20" s="20" customFormat="1" ht="15" customHeight="1" x14ac:dyDescent="0.3">
      <c r="A230" s="13"/>
      <c r="B230" s="129" t="s">
        <v>331</v>
      </c>
      <c r="C230" s="131" t="s">
        <v>636</v>
      </c>
      <c r="D230" s="128"/>
      <c r="E230" s="128"/>
      <c r="F230" s="128"/>
      <c r="G230" s="128"/>
      <c r="H230" s="128"/>
      <c r="I230" s="128"/>
      <c r="J230" s="128"/>
      <c r="K230" s="13"/>
      <c r="L230" s="13"/>
      <c r="M230" s="13"/>
      <c r="N230" s="13"/>
      <c r="O230" s="13"/>
      <c r="P230" s="13"/>
      <c r="Q230" s="13"/>
      <c r="R230" s="13"/>
      <c r="S230" s="13"/>
      <c r="T230" s="13"/>
    </row>
    <row r="231" spans="1:20" s="20" customFormat="1" ht="15" customHeight="1" x14ac:dyDescent="0.3">
      <c r="A231" s="13"/>
      <c r="B231" s="129" t="s">
        <v>332</v>
      </c>
      <c r="C231" s="131" t="s">
        <v>637</v>
      </c>
      <c r="D231" s="128"/>
      <c r="E231" s="128"/>
      <c r="F231" s="128"/>
      <c r="G231" s="128"/>
      <c r="H231" s="128"/>
      <c r="I231" s="128"/>
      <c r="J231" s="128"/>
      <c r="K231" s="13"/>
      <c r="L231" s="13"/>
      <c r="M231" s="13"/>
      <c r="N231" s="13"/>
      <c r="O231" s="13"/>
      <c r="P231" s="13"/>
      <c r="Q231" s="13"/>
      <c r="R231" s="13"/>
      <c r="S231" s="13"/>
      <c r="T231" s="13"/>
    </row>
    <row r="232" spans="1:20" s="20" customFormat="1" ht="15" customHeight="1" x14ac:dyDescent="0.3">
      <c r="A232" s="13"/>
      <c r="B232" s="129" t="s">
        <v>333</v>
      </c>
      <c r="C232" s="131" t="s">
        <v>638</v>
      </c>
      <c r="D232" s="128"/>
      <c r="E232" s="128"/>
      <c r="F232" s="128"/>
      <c r="G232" s="128"/>
      <c r="H232" s="128"/>
      <c r="I232" s="128"/>
      <c r="J232" s="128"/>
      <c r="K232" s="13"/>
      <c r="L232" s="13"/>
      <c r="M232" s="13"/>
      <c r="N232" s="13"/>
      <c r="O232" s="13"/>
      <c r="P232" s="13"/>
      <c r="Q232" s="13"/>
      <c r="R232" s="13"/>
      <c r="S232" s="13"/>
      <c r="T232" s="13"/>
    </row>
    <row r="233" spans="1:20" s="20" customFormat="1" ht="15" customHeight="1" x14ac:dyDescent="0.3">
      <c r="A233" s="13"/>
      <c r="B233" s="129" t="s">
        <v>334</v>
      </c>
      <c r="C233" s="131" t="s">
        <v>639</v>
      </c>
      <c r="D233" s="128"/>
      <c r="E233" s="128"/>
      <c r="F233" s="128"/>
      <c r="G233" s="128"/>
      <c r="H233" s="128"/>
      <c r="I233" s="128"/>
      <c r="J233" s="128"/>
      <c r="K233" s="13"/>
      <c r="L233" s="13"/>
      <c r="M233" s="13"/>
      <c r="N233" s="13"/>
      <c r="O233" s="13"/>
      <c r="P233" s="13"/>
      <c r="Q233" s="13"/>
      <c r="R233" s="13"/>
      <c r="S233" s="13"/>
      <c r="T233" s="13"/>
    </row>
    <row r="234" spans="1:20" s="20" customFormat="1" ht="15" customHeight="1" x14ac:dyDescent="0.3">
      <c r="A234" s="13"/>
      <c r="B234" s="129" t="s">
        <v>335</v>
      </c>
      <c r="C234" s="131" t="s">
        <v>640</v>
      </c>
      <c r="D234" s="128"/>
      <c r="E234" s="128"/>
      <c r="F234" s="128"/>
      <c r="G234" s="128"/>
      <c r="H234" s="128"/>
      <c r="I234" s="128"/>
      <c r="J234" s="128"/>
      <c r="K234" s="13"/>
      <c r="L234" s="13"/>
      <c r="M234" s="13"/>
      <c r="N234" s="13"/>
      <c r="O234" s="13"/>
      <c r="P234" s="13"/>
      <c r="Q234" s="13"/>
      <c r="R234" s="13"/>
      <c r="S234" s="13"/>
      <c r="T234" s="13"/>
    </row>
    <row r="235" spans="1:20" s="20" customFormat="1" ht="15" customHeight="1" x14ac:dyDescent="0.3">
      <c r="A235" s="13"/>
      <c r="B235" s="129" t="s">
        <v>336</v>
      </c>
      <c r="C235" s="131" t="s">
        <v>641</v>
      </c>
      <c r="D235" s="128"/>
      <c r="E235" s="128"/>
      <c r="F235" s="128"/>
      <c r="G235" s="128"/>
      <c r="H235" s="128"/>
      <c r="I235" s="128"/>
      <c r="J235" s="128"/>
      <c r="K235" s="13"/>
      <c r="L235" s="13"/>
      <c r="M235" s="13"/>
      <c r="N235" s="13"/>
      <c r="O235" s="13"/>
      <c r="P235" s="13"/>
      <c r="Q235" s="13"/>
      <c r="R235" s="13"/>
      <c r="S235" s="13"/>
      <c r="T235" s="13"/>
    </row>
    <row r="236" spans="1:20" s="20" customFormat="1" ht="15" customHeight="1" x14ac:dyDescent="0.3">
      <c r="A236" s="13"/>
      <c r="B236" s="129" t="s">
        <v>337</v>
      </c>
      <c r="C236" s="131" t="s">
        <v>642</v>
      </c>
      <c r="D236" s="128"/>
      <c r="E236" s="128"/>
      <c r="F236" s="128"/>
      <c r="G236" s="128"/>
      <c r="H236" s="128"/>
      <c r="I236" s="128"/>
      <c r="J236" s="128"/>
      <c r="K236" s="13"/>
      <c r="L236" s="13"/>
      <c r="M236" s="13"/>
      <c r="N236" s="13"/>
      <c r="O236" s="13"/>
      <c r="P236" s="13"/>
      <c r="Q236" s="13"/>
      <c r="R236" s="13"/>
      <c r="S236" s="13"/>
      <c r="T236" s="13"/>
    </row>
    <row r="237" spans="1:20" s="20" customFormat="1" ht="15" customHeight="1" x14ac:dyDescent="0.3">
      <c r="A237" s="13"/>
      <c r="B237" s="129" t="s">
        <v>338</v>
      </c>
      <c r="C237" s="131" t="s">
        <v>643</v>
      </c>
      <c r="D237" s="128"/>
      <c r="E237" s="128"/>
      <c r="F237" s="128"/>
      <c r="G237" s="128"/>
      <c r="H237" s="128"/>
      <c r="I237" s="128"/>
      <c r="J237" s="128"/>
      <c r="K237" s="13"/>
      <c r="L237" s="13"/>
      <c r="M237" s="13"/>
      <c r="N237" s="13"/>
      <c r="O237" s="13"/>
      <c r="P237" s="13"/>
      <c r="Q237" s="13"/>
      <c r="R237" s="13"/>
      <c r="S237" s="13"/>
      <c r="T237" s="13"/>
    </row>
    <row r="238" spans="1:20" s="20" customFormat="1" ht="15" customHeight="1" x14ac:dyDescent="0.3">
      <c r="A238" s="13"/>
      <c r="B238" s="129" t="s">
        <v>339</v>
      </c>
      <c r="C238" s="131" t="s">
        <v>748</v>
      </c>
      <c r="D238" s="128"/>
      <c r="E238" s="128"/>
      <c r="F238" s="128"/>
      <c r="G238" s="128"/>
      <c r="H238" s="128"/>
      <c r="I238" s="128"/>
      <c r="J238" s="128"/>
      <c r="K238" s="13"/>
      <c r="L238" s="13"/>
      <c r="M238" s="13"/>
      <c r="N238" s="13"/>
      <c r="O238" s="13"/>
      <c r="P238" s="13"/>
      <c r="Q238" s="13"/>
      <c r="R238" s="13"/>
      <c r="S238" s="13"/>
      <c r="T238" s="13"/>
    </row>
    <row r="239" spans="1:20" s="20" customFormat="1" ht="15" customHeight="1" x14ac:dyDescent="0.3">
      <c r="A239" s="13"/>
      <c r="B239" s="129" t="s">
        <v>340</v>
      </c>
      <c r="C239" s="131" t="s">
        <v>644</v>
      </c>
      <c r="D239" s="128"/>
      <c r="E239" s="128"/>
      <c r="F239" s="128"/>
      <c r="G239" s="128"/>
      <c r="H239" s="128"/>
      <c r="I239" s="128"/>
      <c r="J239" s="128"/>
      <c r="K239" s="13"/>
      <c r="L239" s="13"/>
      <c r="M239" s="13"/>
      <c r="N239" s="13"/>
      <c r="O239" s="13"/>
      <c r="P239" s="13"/>
      <c r="Q239" s="13"/>
      <c r="R239" s="13"/>
      <c r="S239" s="13"/>
      <c r="T239" s="13"/>
    </row>
    <row r="240" spans="1:20" s="20" customFormat="1" ht="15" customHeight="1" x14ac:dyDescent="0.3">
      <c r="A240" s="13"/>
      <c r="B240" s="129" t="s">
        <v>341</v>
      </c>
      <c r="C240" s="131" t="s">
        <v>645</v>
      </c>
      <c r="D240" s="128"/>
      <c r="E240" s="128"/>
      <c r="F240" s="128"/>
      <c r="G240" s="128"/>
      <c r="H240" s="128"/>
      <c r="I240" s="128"/>
      <c r="J240" s="128"/>
      <c r="K240" s="13"/>
      <c r="L240" s="13"/>
      <c r="M240" s="13"/>
      <c r="N240" s="13"/>
      <c r="O240" s="13"/>
      <c r="P240" s="13"/>
      <c r="Q240" s="13"/>
      <c r="R240" s="13"/>
      <c r="S240" s="13"/>
      <c r="T240" s="13"/>
    </row>
    <row r="241" spans="1:20" s="20" customFormat="1" ht="15" customHeight="1" x14ac:dyDescent="0.3">
      <c r="A241" s="13"/>
      <c r="B241" s="129" t="s">
        <v>342</v>
      </c>
      <c r="C241" s="131" t="s">
        <v>646</v>
      </c>
      <c r="D241" s="128"/>
      <c r="E241" s="128"/>
      <c r="F241" s="128"/>
      <c r="G241" s="128"/>
      <c r="H241" s="128"/>
      <c r="I241" s="128"/>
      <c r="J241" s="128"/>
      <c r="K241" s="13"/>
      <c r="L241" s="13"/>
      <c r="M241" s="13"/>
      <c r="N241" s="13"/>
      <c r="O241" s="13"/>
      <c r="P241" s="13"/>
      <c r="Q241" s="13"/>
      <c r="R241" s="13"/>
      <c r="S241" s="13"/>
      <c r="T241" s="13"/>
    </row>
    <row r="242" spans="1:20" s="20" customFormat="1" ht="15" customHeight="1" x14ac:dyDescent="0.3">
      <c r="A242" s="13"/>
      <c r="B242" s="129" t="s">
        <v>343</v>
      </c>
      <c r="C242" s="131" t="s">
        <v>647</v>
      </c>
      <c r="D242" s="128"/>
      <c r="E242" s="128"/>
      <c r="F242" s="128"/>
      <c r="G242" s="128"/>
      <c r="H242" s="128"/>
      <c r="I242" s="128"/>
      <c r="J242" s="128"/>
      <c r="K242" s="13"/>
      <c r="L242" s="13"/>
      <c r="M242" s="13"/>
      <c r="N242" s="13"/>
      <c r="O242" s="13"/>
      <c r="P242" s="13"/>
      <c r="Q242" s="13"/>
      <c r="R242" s="13"/>
      <c r="S242" s="13"/>
      <c r="T242" s="13"/>
    </row>
    <row r="243" spans="1:20" s="20" customFormat="1" ht="15" customHeight="1" x14ac:dyDescent="0.3">
      <c r="A243" s="13"/>
      <c r="B243" s="129" t="s">
        <v>344</v>
      </c>
      <c r="C243" s="131" t="s">
        <v>648</v>
      </c>
      <c r="D243" s="128"/>
      <c r="E243" s="128"/>
      <c r="F243" s="128"/>
      <c r="G243" s="128"/>
      <c r="H243" s="128"/>
      <c r="I243" s="128"/>
      <c r="J243" s="128"/>
      <c r="K243" s="13"/>
      <c r="L243" s="13"/>
      <c r="M243" s="13"/>
      <c r="N243" s="13"/>
      <c r="O243" s="13"/>
      <c r="P243" s="13"/>
      <c r="Q243" s="13"/>
      <c r="R243" s="13"/>
      <c r="S243" s="13"/>
      <c r="T243" s="13"/>
    </row>
    <row r="244" spans="1:20" s="20" customFormat="1" ht="15" customHeight="1" x14ac:dyDescent="0.3">
      <c r="A244" s="13"/>
      <c r="B244" s="129" t="s">
        <v>345</v>
      </c>
      <c r="C244" s="131" t="s">
        <v>649</v>
      </c>
      <c r="D244" s="128"/>
      <c r="E244" s="128"/>
      <c r="F244" s="128"/>
      <c r="G244" s="128"/>
      <c r="H244" s="128"/>
      <c r="I244" s="128"/>
      <c r="J244" s="128"/>
      <c r="K244" s="13"/>
      <c r="L244" s="13"/>
      <c r="M244" s="13"/>
      <c r="N244" s="13"/>
      <c r="O244" s="13"/>
      <c r="P244" s="13"/>
      <c r="Q244" s="13"/>
      <c r="R244" s="13"/>
      <c r="S244" s="13"/>
      <c r="T244" s="13"/>
    </row>
    <row r="245" spans="1:20" s="20" customFormat="1" ht="15" customHeight="1" x14ac:dyDescent="0.3">
      <c r="A245" s="13"/>
      <c r="B245" s="129" t="s">
        <v>346</v>
      </c>
      <c r="C245" s="131" t="s">
        <v>650</v>
      </c>
      <c r="D245" s="128"/>
      <c r="E245" s="128"/>
      <c r="F245" s="128"/>
      <c r="G245" s="128"/>
      <c r="H245" s="128"/>
      <c r="I245" s="128"/>
      <c r="J245" s="128"/>
      <c r="K245" s="13"/>
      <c r="L245" s="13"/>
      <c r="M245" s="13"/>
      <c r="N245" s="13"/>
      <c r="O245" s="13"/>
      <c r="P245" s="13"/>
      <c r="Q245" s="13"/>
      <c r="R245" s="13"/>
      <c r="S245" s="13"/>
      <c r="T245" s="13"/>
    </row>
    <row r="246" spans="1:20" s="20" customFormat="1" ht="15" customHeight="1" x14ac:dyDescent="0.3">
      <c r="A246" s="13"/>
      <c r="B246" s="129" t="s">
        <v>347</v>
      </c>
      <c r="C246" s="131" t="s">
        <v>651</v>
      </c>
      <c r="D246" s="128"/>
      <c r="E246" s="128"/>
      <c r="F246" s="128"/>
      <c r="G246" s="128"/>
      <c r="H246" s="128"/>
      <c r="I246" s="128"/>
      <c r="J246" s="128"/>
      <c r="K246" s="13"/>
      <c r="L246" s="13"/>
      <c r="M246" s="13"/>
      <c r="N246" s="13"/>
      <c r="O246" s="13"/>
      <c r="P246" s="13"/>
      <c r="Q246" s="13"/>
      <c r="R246" s="13"/>
      <c r="S246" s="13"/>
      <c r="T246" s="13"/>
    </row>
    <row r="247" spans="1:20" s="20" customFormat="1" ht="15" customHeight="1" x14ac:dyDescent="0.3">
      <c r="A247" s="13"/>
      <c r="B247" s="129" t="s">
        <v>348</v>
      </c>
      <c r="C247" s="131" t="s">
        <v>652</v>
      </c>
      <c r="D247" s="128"/>
      <c r="E247" s="128"/>
      <c r="F247" s="128"/>
      <c r="G247" s="128"/>
      <c r="H247" s="128"/>
      <c r="I247" s="128"/>
      <c r="J247" s="128"/>
      <c r="K247" s="13"/>
      <c r="L247" s="13"/>
      <c r="M247" s="13"/>
      <c r="N247" s="13"/>
      <c r="O247" s="13"/>
      <c r="P247" s="13"/>
      <c r="Q247" s="13"/>
      <c r="R247" s="13"/>
      <c r="S247" s="13"/>
      <c r="T247" s="13"/>
    </row>
    <row r="248" spans="1:20" s="20" customFormat="1" ht="15" customHeight="1" x14ac:dyDescent="0.3">
      <c r="A248" s="13"/>
      <c r="B248" s="129" t="s">
        <v>349</v>
      </c>
      <c r="C248" s="131" t="s">
        <v>653</v>
      </c>
      <c r="D248" s="128"/>
      <c r="E248" s="128"/>
      <c r="F248" s="128"/>
      <c r="G248" s="128"/>
      <c r="H248" s="128"/>
      <c r="I248" s="128"/>
      <c r="J248" s="128"/>
      <c r="K248" s="13"/>
      <c r="L248" s="13"/>
      <c r="M248" s="13"/>
      <c r="N248" s="13"/>
      <c r="O248" s="13"/>
      <c r="P248" s="13"/>
      <c r="Q248" s="13"/>
      <c r="R248" s="13"/>
      <c r="S248" s="13"/>
      <c r="T248" s="13"/>
    </row>
    <row r="249" spans="1:20" s="20" customFormat="1" ht="15" customHeight="1" x14ac:dyDescent="0.3">
      <c r="A249" s="13"/>
      <c r="B249" s="129" t="s">
        <v>350</v>
      </c>
      <c r="C249" s="131" t="s">
        <v>654</v>
      </c>
      <c r="D249" s="128"/>
      <c r="E249" s="128"/>
      <c r="F249" s="128"/>
      <c r="G249" s="128"/>
      <c r="H249" s="128"/>
      <c r="I249" s="128"/>
      <c r="J249" s="128"/>
      <c r="K249" s="13"/>
      <c r="L249" s="13"/>
      <c r="M249" s="13"/>
      <c r="N249" s="13"/>
      <c r="O249" s="13"/>
      <c r="P249" s="13"/>
      <c r="Q249" s="13"/>
      <c r="R249" s="13"/>
      <c r="S249" s="13"/>
      <c r="T249" s="13"/>
    </row>
    <row r="250" spans="1:20" s="20" customFormat="1" ht="15" customHeight="1" x14ac:dyDescent="0.3">
      <c r="A250" s="13"/>
      <c r="B250" s="129" t="s">
        <v>351</v>
      </c>
      <c r="C250" s="131" t="s">
        <v>655</v>
      </c>
      <c r="D250" s="128"/>
      <c r="E250" s="128"/>
      <c r="F250" s="128"/>
      <c r="G250" s="128"/>
      <c r="H250" s="128"/>
      <c r="I250" s="128"/>
      <c r="J250" s="128"/>
      <c r="K250" s="13"/>
      <c r="L250" s="13"/>
      <c r="M250" s="13"/>
      <c r="N250" s="13"/>
      <c r="O250" s="13"/>
      <c r="P250" s="13"/>
      <c r="Q250" s="13"/>
      <c r="R250" s="13"/>
      <c r="S250" s="13"/>
      <c r="T250" s="13"/>
    </row>
    <row r="251" spans="1:20" s="20" customFormat="1" ht="15" customHeight="1" x14ac:dyDescent="0.3">
      <c r="A251" s="13"/>
      <c r="B251" s="129" t="s">
        <v>352</v>
      </c>
      <c r="C251" s="131" t="s">
        <v>656</v>
      </c>
      <c r="D251" s="128"/>
      <c r="E251" s="128"/>
      <c r="F251" s="128"/>
      <c r="G251" s="128"/>
      <c r="H251" s="128"/>
      <c r="I251" s="128"/>
      <c r="J251" s="128"/>
      <c r="K251" s="13"/>
      <c r="L251" s="13"/>
      <c r="M251" s="13"/>
      <c r="N251" s="13"/>
      <c r="O251" s="13"/>
      <c r="P251" s="13"/>
      <c r="Q251" s="13"/>
      <c r="R251" s="13"/>
      <c r="S251" s="13"/>
      <c r="T251" s="13"/>
    </row>
    <row r="252" spans="1:20" s="20" customFormat="1" ht="15" customHeight="1" x14ac:dyDescent="0.3">
      <c r="A252" s="13"/>
      <c r="B252" s="129" t="s">
        <v>353</v>
      </c>
      <c r="C252" s="131" t="s">
        <v>657</v>
      </c>
      <c r="D252" s="128"/>
      <c r="E252" s="128"/>
      <c r="F252" s="128"/>
      <c r="G252" s="128"/>
      <c r="H252" s="128"/>
      <c r="I252" s="128"/>
      <c r="J252" s="128"/>
      <c r="K252" s="13"/>
      <c r="L252" s="13"/>
      <c r="M252" s="13"/>
      <c r="N252" s="13"/>
      <c r="O252" s="13"/>
      <c r="P252" s="13"/>
      <c r="Q252" s="13"/>
      <c r="R252" s="13"/>
      <c r="S252" s="13"/>
      <c r="T252" s="13"/>
    </row>
    <row r="253" spans="1:20" s="20" customFormat="1" ht="15" customHeight="1" x14ac:dyDescent="0.3">
      <c r="A253" s="13"/>
      <c r="B253" s="129" t="s">
        <v>354</v>
      </c>
      <c r="C253" s="131" t="s">
        <v>658</v>
      </c>
      <c r="D253" s="128"/>
      <c r="E253" s="128"/>
      <c r="F253" s="128"/>
      <c r="G253" s="128"/>
      <c r="H253" s="128"/>
      <c r="I253" s="128"/>
      <c r="J253" s="128"/>
      <c r="K253" s="13"/>
      <c r="L253" s="13"/>
      <c r="M253" s="13"/>
      <c r="N253" s="13"/>
      <c r="O253" s="13"/>
      <c r="P253" s="13"/>
      <c r="Q253" s="13"/>
      <c r="R253" s="13"/>
      <c r="S253" s="13"/>
      <c r="T253" s="13"/>
    </row>
    <row r="254" spans="1:20" s="20" customFormat="1" ht="15" customHeight="1" x14ac:dyDescent="0.3">
      <c r="A254" s="13"/>
      <c r="B254" s="129" t="s">
        <v>355</v>
      </c>
      <c r="C254" s="131" t="s">
        <v>659</v>
      </c>
      <c r="D254" s="128"/>
      <c r="E254" s="128"/>
      <c r="F254" s="128"/>
      <c r="G254" s="128"/>
      <c r="H254" s="128"/>
      <c r="I254" s="128"/>
      <c r="J254" s="128"/>
      <c r="K254" s="13"/>
      <c r="L254" s="13"/>
      <c r="M254" s="13"/>
      <c r="N254" s="13"/>
      <c r="O254" s="13"/>
      <c r="P254" s="13"/>
      <c r="Q254" s="13"/>
      <c r="R254" s="13"/>
      <c r="S254" s="13"/>
      <c r="T254" s="13"/>
    </row>
    <row r="255" spans="1:20" s="20" customFormat="1" ht="15" customHeight="1" x14ac:dyDescent="0.3">
      <c r="A255" s="13"/>
      <c r="B255" s="129" t="s">
        <v>356</v>
      </c>
      <c r="C255" s="131" t="s">
        <v>660</v>
      </c>
      <c r="D255" s="128"/>
      <c r="E255" s="128"/>
      <c r="F255" s="128"/>
      <c r="G255" s="128"/>
      <c r="H255" s="128"/>
      <c r="I255" s="128"/>
      <c r="J255" s="128"/>
      <c r="K255" s="13"/>
      <c r="L255" s="13"/>
      <c r="M255" s="13"/>
      <c r="N255" s="13"/>
      <c r="O255" s="13"/>
      <c r="P255" s="13"/>
      <c r="Q255" s="13"/>
      <c r="R255" s="13"/>
      <c r="S255" s="13"/>
      <c r="T255" s="13"/>
    </row>
    <row r="256" spans="1:20" s="20" customFormat="1" ht="15" customHeight="1" x14ac:dyDescent="0.3">
      <c r="A256" s="13"/>
      <c r="B256" s="129" t="s">
        <v>357</v>
      </c>
      <c r="C256" s="131" t="s">
        <v>661</v>
      </c>
      <c r="D256" s="128"/>
      <c r="E256" s="128"/>
      <c r="F256" s="128"/>
      <c r="G256" s="128"/>
      <c r="H256" s="128"/>
      <c r="I256" s="128"/>
      <c r="J256" s="128"/>
      <c r="K256" s="13"/>
      <c r="L256" s="13"/>
      <c r="M256" s="13"/>
      <c r="N256" s="13"/>
      <c r="O256" s="13"/>
      <c r="P256" s="13"/>
      <c r="Q256" s="13"/>
      <c r="R256" s="13"/>
      <c r="S256" s="13"/>
      <c r="T256" s="13"/>
    </row>
    <row r="257" spans="1:20" s="20" customFormat="1" ht="15" customHeight="1" x14ac:dyDescent="0.3">
      <c r="A257" s="13"/>
      <c r="B257" s="129" t="s">
        <v>358</v>
      </c>
      <c r="C257" s="131" t="s">
        <v>662</v>
      </c>
      <c r="D257" s="128"/>
      <c r="E257" s="128"/>
      <c r="F257" s="128"/>
      <c r="G257" s="128"/>
      <c r="H257" s="128"/>
      <c r="I257" s="128"/>
      <c r="J257" s="128"/>
      <c r="K257" s="13"/>
      <c r="L257" s="13"/>
      <c r="M257" s="13"/>
      <c r="N257" s="13"/>
      <c r="O257" s="13"/>
      <c r="P257" s="13"/>
      <c r="Q257" s="13"/>
      <c r="R257" s="13"/>
      <c r="S257" s="13"/>
      <c r="T257" s="13"/>
    </row>
    <row r="258" spans="1:20" s="20" customFormat="1" ht="15" customHeight="1" x14ac:dyDescent="0.3">
      <c r="A258" s="13"/>
      <c r="B258" s="129" t="s">
        <v>359</v>
      </c>
      <c r="C258" s="131" t="s">
        <v>663</v>
      </c>
      <c r="D258" s="128"/>
      <c r="E258" s="128"/>
      <c r="F258" s="128"/>
      <c r="G258" s="128"/>
      <c r="H258" s="128"/>
      <c r="I258" s="128"/>
      <c r="J258" s="128"/>
      <c r="K258" s="13"/>
      <c r="L258" s="13"/>
      <c r="M258" s="13"/>
      <c r="N258" s="13"/>
      <c r="O258" s="13"/>
      <c r="P258" s="13"/>
      <c r="Q258" s="13"/>
      <c r="R258" s="13"/>
      <c r="S258" s="13"/>
      <c r="T258" s="13"/>
    </row>
    <row r="259" spans="1:20" s="20" customFormat="1" ht="15" customHeight="1" x14ac:dyDescent="0.3">
      <c r="A259" s="13"/>
      <c r="B259" s="129" t="s">
        <v>360</v>
      </c>
      <c r="C259" s="131" t="s">
        <v>664</v>
      </c>
      <c r="D259" s="128"/>
      <c r="E259" s="128"/>
      <c r="F259" s="128"/>
      <c r="G259" s="128"/>
      <c r="H259" s="128"/>
      <c r="I259" s="128"/>
      <c r="J259" s="128"/>
      <c r="K259" s="13"/>
      <c r="L259" s="13"/>
      <c r="M259" s="13"/>
      <c r="N259" s="13"/>
      <c r="O259" s="13"/>
      <c r="P259" s="13"/>
      <c r="Q259" s="13"/>
      <c r="R259" s="13"/>
      <c r="S259" s="13"/>
      <c r="T259" s="13"/>
    </row>
    <row r="260" spans="1:20" s="20" customFormat="1" ht="15" customHeight="1" x14ac:dyDescent="0.3">
      <c r="A260" s="13"/>
      <c r="B260" s="129" t="s">
        <v>361</v>
      </c>
      <c r="C260" s="131" t="s">
        <v>665</v>
      </c>
      <c r="D260" s="128"/>
      <c r="E260" s="128"/>
      <c r="F260" s="128"/>
      <c r="G260" s="128"/>
      <c r="H260" s="128"/>
      <c r="I260" s="128"/>
      <c r="J260" s="128"/>
      <c r="K260" s="13"/>
      <c r="L260" s="13"/>
      <c r="M260" s="13"/>
      <c r="N260" s="13"/>
      <c r="O260" s="13"/>
      <c r="P260" s="13"/>
      <c r="Q260" s="13"/>
      <c r="R260" s="13"/>
      <c r="S260" s="13"/>
      <c r="T260" s="13"/>
    </row>
    <row r="261" spans="1:20" s="20" customFormat="1" ht="15" customHeight="1" x14ac:dyDescent="0.3">
      <c r="A261" s="13"/>
      <c r="B261" s="129" t="s">
        <v>362</v>
      </c>
      <c r="C261" s="131" t="s">
        <v>666</v>
      </c>
      <c r="D261" s="128"/>
      <c r="E261" s="128"/>
      <c r="F261" s="128"/>
      <c r="G261" s="128"/>
      <c r="H261" s="128"/>
      <c r="I261" s="128"/>
      <c r="J261" s="128"/>
      <c r="K261" s="13"/>
      <c r="L261" s="13"/>
      <c r="M261" s="13"/>
      <c r="N261" s="13"/>
      <c r="O261" s="13"/>
      <c r="P261" s="13"/>
      <c r="Q261" s="13"/>
      <c r="R261" s="13"/>
      <c r="S261" s="13"/>
      <c r="T261" s="13"/>
    </row>
    <row r="262" spans="1:20" s="20" customFormat="1" ht="15" customHeight="1" x14ac:dyDescent="0.3">
      <c r="A262" s="13"/>
      <c r="B262" s="129" t="s">
        <v>363</v>
      </c>
      <c r="C262" s="131" t="s">
        <v>667</v>
      </c>
      <c r="D262" s="128"/>
      <c r="E262" s="128"/>
      <c r="F262" s="128"/>
      <c r="G262" s="128"/>
      <c r="H262" s="128"/>
      <c r="I262" s="128"/>
      <c r="J262" s="128"/>
      <c r="K262" s="13"/>
      <c r="L262" s="13"/>
      <c r="M262" s="13"/>
      <c r="N262" s="13"/>
      <c r="O262" s="13"/>
      <c r="P262" s="13"/>
      <c r="Q262" s="13"/>
      <c r="R262" s="13"/>
      <c r="S262" s="13"/>
      <c r="T262" s="13"/>
    </row>
    <row r="263" spans="1:20" s="20" customFormat="1" ht="15" customHeight="1" x14ac:dyDescent="0.3">
      <c r="A263" s="13"/>
      <c r="B263" s="129" t="s">
        <v>364</v>
      </c>
      <c r="C263" s="131" t="s">
        <v>668</v>
      </c>
      <c r="D263" s="128"/>
      <c r="E263" s="128"/>
      <c r="F263" s="128"/>
      <c r="G263" s="128"/>
      <c r="H263" s="128"/>
      <c r="I263" s="128"/>
      <c r="J263" s="128"/>
      <c r="K263" s="13"/>
      <c r="L263" s="13"/>
      <c r="M263" s="13"/>
      <c r="N263" s="13"/>
      <c r="O263" s="13"/>
      <c r="P263" s="13"/>
      <c r="Q263" s="13"/>
      <c r="R263" s="13"/>
      <c r="S263" s="13"/>
      <c r="T263" s="13"/>
    </row>
    <row r="264" spans="1:20" s="20" customFormat="1" ht="15" customHeight="1" x14ac:dyDescent="0.3">
      <c r="A264" s="13"/>
      <c r="B264" s="129" t="s">
        <v>365</v>
      </c>
      <c r="C264" s="131" t="s">
        <v>669</v>
      </c>
      <c r="D264" s="128"/>
      <c r="E264" s="128"/>
      <c r="F264" s="128"/>
      <c r="G264" s="128"/>
      <c r="H264" s="128"/>
      <c r="I264" s="128"/>
      <c r="J264" s="128"/>
      <c r="K264" s="13"/>
      <c r="L264" s="13"/>
      <c r="M264" s="13"/>
      <c r="N264" s="13"/>
      <c r="O264" s="13"/>
      <c r="P264" s="13"/>
      <c r="Q264" s="13"/>
      <c r="R264" s="13"/>
      <c r="S264" s="13"/>
      <c r="T264" s="13"/>
    </row>
    <row r="265" spans="1:20" s="20" customFormat="1" ht="15" customHeight="1" x14ac:dyDescent="0.3">
      <c r="A265" s="13"/>
      <c r="B265" s="129" t="s">
        <v>366</v>
      </c>
      <c r="C265" s="131" t="s">
        <v>670</v>
      </c>
      <c r="D265" s="128"/>
      <c r="E265" s="128"/>
      <c r="F265" s="128"/>
      <c r="G265" s="128"/>
      <c r="H265" s="128"/>
      <c r="I265" s="128"/>
      <c r="J265" s="128"/>
      <c r="K265" s="13"/>
      <c r="L265" s="13"/>
      <c r="M265" s="13"/>
      <c r="N265" s="13"/>
      <c r="O265" s="13"/>
      <c r="P265" s="13"/>
      <c r="Q265" s="13"/>
      <c r="R265" s="13"/>
      <c r="S265" s="13"/>
      <c r="T265" s="13"/>
    </row>
    <row r="266" spans="1:20" s="20" customFormat="1" ht="15" customHeight="1" x14ac:dyDescent="0.3">
      <c r="A266" s="13"/>
      <c r="B266" s="129" t="s">
        <v>367</v>
      </c>
      <c r="C266" s="131" t="s">
        <v>671</v>
      </c>
      <c r="D266" s="128"/>
      <c r="E266" s="128"/>
      <c r="F266" s="128"/>
      <c r="G266" s="128"/>
      <c r="H266" s="128"/>
      <c r="I266" s="128"/>
      <c r="J266" s="128"/>
      <c r="K266" s="13"/>
      <c r="L266" s="13"/>
      <c r="M266" s="13"/>
      <c r="N266" s="13"/>
      <c r="O266" s="13"/>
      <c r="P266" s="13"/>
      <c r="Q266" s="13"/>
      <c r="R266" s="13"/>
      <c r="S266" s="13"/>
      <c r="T266" s="13"/>
    </row>
    <row r="267" spans="1:20" s="20" customFormat="1" ht="15" customHeight="1" x14ac:dyDescent="0.3">
      <c r="A267" s="13"/>
      <c r="B267" s="129" t="s">
        <v>368</v>
      </c>
      <c r="C267" s="131" t="s">
        <v>672</v>
      </c>
      <c r="D267" s="128"/>
      <c r="E267" s="128"/>
      <c r="F267" s="128"/>
      <c r="G267" s="128"/>
      <c r="H267" s="128"/>
      <c r="I267" s="128"/>
      <c r="J267" s="128"/>
      <c r="K267" s="13"/>
      <c r="L267" s="13"/>
      <c r="M267" s="13"/>
      <c r="N267" s="13"/>
      <c r="O267" s="13"/>
      <c r="P267" s="13"/>
      <c r="Q267" s="13"/>
      <c r="R267" s="13"/>
      <c r="S267" s="13"/>
      <c r="T267" s="13"/>
    </row>
    <row r="268" spans="1:20" s="20" customFormat="1" ht="15" customHeight="1" x14ac:dyDescent="0.3">
      <c r="A268" s="13"/>
      <c r="B268" s="129" t="s">
        <v>369</v>
      </c>
      <c r="C268" s="131" t="s">
        <v>673</v>
      </c>
      <c r="D268" s="128"/>
      <c r="E268" s="128"/>
      <c r="F268" s="128"/>
      <c r="G268" s="128"/>
      <c r="H268" s="128"/>
      <c r="I268" s="128"/>
      <c r="J268" s="128"/>
      <c r="K268" s="13"/>
      <c r="L268" s="13"/>
      <c r="M268" s="13"/>
      <c r="N268" s="13"/>
      <c r="O268" s="13"/>
      <c r="P268" s="13"/>
      <c r="Q268" s="13"/>
      <c r="R268" s="13"/>
      <c r="S268" s="13"/>
      <c r="T268" s="13"/>
    </row>
    <row r="269" spans="1:20" s="20" customFormat="1" ht="15" customHeight="1" x14ac:dyDescent="0.3">
      <c r="A269" s="13"/>
      <c r="B269" s="129" t="s">
        <v>370</v>
      </c>
      <c r="C269" s="131" t="s">
        <v>674</v>
      </c>
      <c r="D269" s="128"/>
      <c r="E269" s="128"/>
      <c r="F269" s="128"/>
      <c r="G269" s="128"/>
      <c r="H269" s="128"/>
      <c r="I269" s="128"/>
      <c r="J269" s="128"/>
      <c r="K269" s="13"/>
      <c r="L269" s="13"/>
      <c r="M269" s="13"/>
      <c r="N269" s="13"/>
      <c r="O269" s="13"/>
      <c r="P269" s="13"/>
      <c r="Q269" s="13"/>
      <c r="R269" s="13"/>
      <c r="S269" s="13"/>
      <c r="T269" s="13"/>
    </row>
    <row r="270" spans="1:20" s="20" customFormat="1" ht="15" customHeight="1" x14ac:dyDescent="0.3">
      <c r="A270" s="13"/>
      <c r="B270" s="129" t="s">
        <v>371</v>
      </c>
      <c r="C270" s="131" t="s">
        <v>675</v>
      </c>
      <c r="D270" s="128"/>
      <c r="E270" s="128"/>
      <c r="F270" s="128"/>
      <c r="G270" s="128"/>
      <c r="H270" s="128"/>
      <c r="I270" s="128"/>
      <c r="J270" s="128"/>
      <c r="K270" s="13"/>
      <c r="L270" s="13"/>
      <c r="M270" s="13"/>
      <c r="N270" s="13"/>
      <c r="O270" s="13"/>
      <c r="P270" s="13"/>
      <c r="Q270" s="13"/>
      <c r="R270" s="13"/>
      <c r="S270" s="13"/>
      <c r="T270" s="13"/>
    </row>
    <row r="271" spans="1:20" s="20" customFormat="1" ht="15" customHeight="1" x14ac:dyDescent="0.3">
      <c r="A271" s="13"/>
      <c r="B271" s="129" t="s">
        <v>372</v>
      </c>
      <c r="C271" s="131" t="s">
        <v>676</v>
      </c>
      <c r="D271" s="128"/>
      <c r="E271" s="128"/>
      <c r="F271" s="128"/>
      <c r="G271" s="128"/>
      <c r="H271" s="128"/>
      <c r="I271" s="128"/>
      <c r="J271" s="128"/>
      <c r="K271" s="13"/>
      <c r="L271" s="13"/>
      <c r="M271" s="13"/>
      <c r="N271" s="13"/>
      <c r="O271" s="13"/>
      <c r="P271" s="13"/>
      <c r="Q271" s="13"/>
      <c r="R271" s="13"/>
      <c r="S271" s="13"/>
      <c r="T271" s="13"/>
    </row>
    <row r="272" spans="1:20" s="20" customFormat="1" ht="15" customHeight="1" x14ac:dyDescent="0.3">
      <c r="A272" s="13"/>
      <c r="B272" s="129" t="s">
        <v>373</v>
      </c>
      <c r="C272" s="131" t="s">
        <v>677</v>
      </c>
      <c r="D272" s="128"/>
      <c r="E272" s="128"/>
      <c r="F272" s="128"/>
      <c r="G272" s="128"/>
      <c r="H272" s="128"/>
      <c r="I272" s="128"/>
      <c r="J272" s="128"/>
      <c r="K272" s="13"/>
      <c r="L272" s="13"/>
      <c r="M272" s="13"/>
      <c r="N272" s="13"/>
      <c r="O272" s="13"/>
      <c r="P272" s="13"/>
      <c r="Q272" s="13"/>
      <c r="R272" s="13"/>
      <c r="S272" s="13"/>
      <c r="T272" s="13"/>
    </row>
    <row r="273" spans="1:20" s="20" customFormat="1" ht="15" customHeight="1" x14ac:dyDescent="0.3">
      <c r="A273" s="13"/>
      <c r="B273" s="129" t="s">
        <v>374</v>
      </c>
      <c r="C273" s="131" t="s">
        <v>678</v>
      </c>
      <c r="D273" s="128"/>
      <c r="E273" s="128"/>
      <c r="F273" s="128"/>
      <c r="G273" s="128"/>
      <c r="H273" s="128"/>
      <c r="I273" s="128"/>
      <c r="J273" s="128"/>
      <c r="K273" s="13"/>
      <c r="L273" s="13"/>
      <c r="M273" s="13"/>
      <c r="N273" s="13"/>
      <c r="O273" s="13"/>
      <c r="P273" s="13"/>
      <c r="Q273" s="13"/>
      <c r="R273" s="13"/>
      <c r="S273" s="13"/>
      <c r="T273" s="13"/>
    </row>
    <row r="274" spans="1:20" s="20" customFormat="1" ht="15" customHeight="1" x14ac:dyDescent="0.3">
      <c r="A274" s="13"/>
      <c r="B274" s="129" t="s">
        <v>375</v>
      </c>
      <c r="C274" s="131" t="s">
        <v>679</v>
      </c>
      <c r="D274" s="128"/>
      <c r="E274" s="128"/>
      <c r="F274" s="128"/>
      <c r="G274" s="128"/>
      <c r="H274" s="128"/>
      <c r="I274" s="128"/>
      <c r="J274" s="128"/>
      <c r="K274" s="13"/>
      <c r="L274" s="13"/>
      <c r="M274" s="13"/>
      <c r="N274" s="13"/>
      <c r="O274" s="13"/>
      <c r="P274" s="13"/>
      <c r="Q274" s="13"/>
      <c r="R274" s="13"/>
      <c r="S274" s="13"/>
      <c r="T274" s="13"/>
    </row>
    <row r="275" spans="1:20" s="20" customFormat="1" ht="15" customHeight="1" x14ac:dyDescent="0.3">
      <c r="A275" s="13"/>
      <c r="B275" s="129" t="s">
        <v>376</v>
      </c>
      <c r="C275" s="131" t="s">
        <v>680</v>
      </c>
      <c r="D275" s="128"/>
      <c r="E275" s="128"/>
      <c r="F275" s="128"/>
      <c r="G275" s="128"/>
      <c r="H275" s="128"/>
      <c r="I275" s="128"/>
      <c r="J275" s="128"/>
      <c r="K275" s="13"/>
      <c r="L275" s="13"/>
      <c r="M275" s="13"/>
      <c r="N275" s="13"/>
      <c r="O275" s="13"/>
      <c r="P275" s="13"/>
      <c r="Q275" s="13"/>
      <c r="R275" s="13"/>
      <c r="S275" s="13"/>
      <c r="T275" s="13"/>
    </row>
    <row r="276" spans="1:20" s="20" customFormat="1" ht="15" customHeight="1" x14ac:dyDescent="0.3">
      <c r="A276" s="13"/>
      <c r="B276" s="129" t="s">
        <v>377</v>
      </c>
      <c r="C276" s="131" t="s">
        <v>681</v>
      </c>
      <c r="D276" s="128"/>
      <c r="E276" s="128"/>
      <c r="F276" s="128"/>
      <c r="G276" s="128"/>
      <c r="H276" s="128"/>
      <c r="I276" s="128"/>
      <c r="J276" s="128"/>
      <c r="K276" s="13"/>
      <c r="L276" s="13"/>
      <c r="M276" s="13"/>
      <c r="N276" s="13"/>
      <c r="O276" s="13"/>
      <c r="P276" s="13"/>
      <c r="Q276" s="13"/>
      <c r="R276" s="13"/>
      <c r="S276" s="13"/>
      <c r="T276" s="13"/>
    </row>
    <row r="277" spans="1:20" s="20" customFormat="1" ht="15" customHeight="1" x14ac:dyDescent="0.3">
      <c r="A277" s="13"/>
      <c r="B277" s="129" t="s">
        <v>378</v>
      </c>
      <c r="C277" s="131" t="s">
        <v>682</v>
      </c>
      <c r="D277" s="128"/>
      <c r="E277" s="128"/>
      <c r="F277" s="128"/>
      <c r="G277" s="128"/>
      <c r="H277" s="128"/>
      <c r="I277" s="128"/>
      <c r="J277" s="128"/>
      <c r="K277" s="13"/>
      <c r="L277" s="13"/>
      <c r="M277" s="13"/>
      <c r="N277" s="13"/>
      <c r="O277" s="13"/>
      <c r="P277" s="13"/>
      <c r="Q277" s="13"/>
      <c r="R277" s="13"/>
      <c r="S277" s="13"/>
      <c r="T277" s="13"/>
    </row>
    <row r="278" spans="1:20" s="20" customFormat="1" ht="15" customHeight="1" x14ac:dyDescent="0.3">
      <c r="A278" s="13"/>
      <c r="B278" s="129" t="s">
        <v>379</v>
      </c>
      <c r="C278" s="131" t="s">
        <v>683</v>
      </c>
      <c r="D278" s="128"/>
      <c r="E278" s="128"/>
      <c r="F278" s="128"/>
      <c r="G278" s="128"/>
      <c r="H278" s="128"/>
      <c r="I278" s="128"/>
      <c r="J278" s="128"/>
      <c r="K278" s="13"/>
      <c r="L278" s="13"/>
      <c r="M278" s="13"/>
      <c r="N278" s="13"/>
      <c r="O278" s="13"/>
      <c r="P278" s="13"/>
      <c r="Q278" s="13"/>
      <c r="R278" s="13"/>
      <c r="S278" s="13"/>
      <c r="T278" s="13"/>
    </row>
    <row r="279" spans="1:20" s="20" customFormat="1" ht="15" customHeight="1" x14ac:dyDescent="0.3">
      <c r="A279" s="13"/>
      <c r="B279" s="129" t="s">
        <v>380</v>
      </c>
      <c r="C279" s="131" t="s">
        <v>684</v>
      </c>
      <c r="D279" s="128"/>
      <c r="E279" s="128"/>
      <c r="F279" s="128"/>
      <c r="G279" s="128"/>
      <c r="H279" s="128"/>
      <c r="I279" s="128"/>
      <c r="J279" s="128"/>
      <c r="K279" s="13"/>
      <c r="L279" s="13"/>
      <c r="M279" s="13"/>
      <c r="N279" s="13"/>
      <c r="O279" s="13"/>
      <c r="P279" s="13"/>
      <c r="Q279" s="13"/>
      <c r="R279" s="13"/>
      <c r="S279" s="13"/>
      <c r="T279" s="13"/>
    </row>
    <row r="280" spans="1:20" s="20" customFormat="1" ht="15" customHeight="1" x14ac:dyDescent="0.3">
      <c r="A280" s="13"/>
      <c r="B280" s="129" t="s">
        <v>381</v>
      </c>
      <c r="C280" s="131" t="s">
        <v>685</v>
      </c>
      <c r="D280" s="128"/>
      <c r="E280" s="128"/>
      <c r="F280" s="128"/>
      <c r="G280" s="128"/>
      <c r="H280" s="128"/>
      <c r="I280" s="128"/>
      <c r="J280" s="128"/>
      <c r="K280" s="13"/>
      <c r="L280" s="13"/>
      <c r="M280" s="13"/>
      <c r="N280" s="13"/>
      <c r="O280" s="13"/>
      <c r="P280" s="13"/>
      <c r="Q280" s="13"/>
      <c r="R280" s="13"/>
      <c r="S280" s="13"/>
      <c r="T280" s="13"/>
    </row>
    <row r="281" spans="1:20" s="20" customFormat="1" ht="15" customHeight="1" x14ac:dyDescent="0.3">
      <c r="A281" s="13"/>
      <c r="B281" s="129" t="s">
        <v>382</v>
      </c>
      <c r="C281" s="131" t="s">
        <v>686</v>
      </c>
      <c r="D281" s="128"/>
      <c r="E281" s="128"/>
      <c r="F281" s="128"/>
      <c r="G281" s="128"/>
      <c r="H281" s="128"/>
      <c r="I281" s="128"/>
      <c r="J281" s="128"/>
      <c r="K281" s="13"/>
      <c r="L281" s="13"/>
      <c r="M281" s="13"/>
      <c r="N281" s="13"/>
      <c r="O281" s="13"/>
      <c r="P281" s="13"/>
      <c r="Q281" s="13"/>
      <c r="R281" s="13"/>
      <c r="S281" s="13"/>
      <c r="T281" s="13"/>
    </row>
    <row r="282" spans="1:20" s="20" customFormat="1" ht="15" customHeight="1" x14ac:dyDescent="0.3">
      <c r="A282" s="13"/>
      <c r="B282" s="129" t="s">
        <v>383</v>
      </c>
      <c r="C282" s="131" t="s">
        <v>687</v>
      </c>
      <c r="D282" s="128"/>
      <c r="E282" s="128"/>
      <c r="F282" s="128"/>
      <c r="G282" s="128"/>
      <c r="H282" s="128"/>
      <c r="I282" s="128"/>
      <c r="J282" s="128"/>
      <c r="K282" s="13"/>
      <c r="L282" s="13"/>
      <c r="M282" s="13"/>
      <c r="N282" s="13"/>
      <c r="O282" s="13"/>
      <c r="P282" s="13"/>
      <c r="Q282" s="13"/>
      <c r="R282" s="13"/>
      <c r="S282" s="13"/>
      <c r="T282" s="13"/>
    </row>
    <row r="283" spans="1:20" s="20" customFormat="1" ht="15" customHeight="1" x14ac:dyDescent="0.3">
      <c r="A283" s="13"/>
      <c r="B283" s="129" t="s">
        <v>384</v>
      </c>
      <c r="C283" s="131" t="s">
        <v>688</v>
      </c>
      <c r="D283" s="128"/>
      <c r="E283" s="128"/>
      <c r="F283" s="128"/>
      <c r="G283" s="128"/>
      <c r="H283" s="128"/>
      <c r="I283" s="128"/>
      <c r="J283" s="128"/>
      <c r="K283" s="13"/>
      <c r="L283" s="13"/>
      <c r="M283" s="13"/>
      <c r="N283" s="13"/>
      <c r="O283" s="13"/>
      <c r="P283" s="13"/>
      <c r="Q283" s="13"/>
      <c r="R283" s="13"/>
      <c r="S283" s="13"/>
      <c r="T283" s="13"/>
    </row>
    <row r="284" spans="1:20" s="20" customFormat="1" ht="15" customHeight="1" x14ac:dyDescent="0.3">
      <c r="A284" s="13"/>
      <c r="B284" s="129" t="s">
        <v>385</v>
      </c>
      <c r="C284" s="131" t="s">
        <v>689</v>
      </c>
      <c r="D284" s="128"/>
      <c r="E284" s="128"/>
      <c r="F284" s="128"/>
      <c r="G284" s="128"/>
      <c r="H284" s="128"/>
      <c r="I284" s="128"/>
      <c r="J284" s="128"/>
      <c r="K284" s="13"/>
      <c r="L284" s="13"/>
      <c r="M284" s="13"/>
      <c r="N284" s="13"/>
      <c r="O284" s="13"/>
      <c r="P284" s="13"/>
      <c r="Q284" s="13"/>
      <c r="R284" s="13"/>
      <c r="S284" s="13"/>
      <c r="T284" s="13"/>
    </row>
    <row r="285" spans="1:20" s="20" customFormat="1" ht="15" customHeight="1" x14ac:dyDescent="0.3">
      <c r="A285" s="13"/>
      <c r="B285" s="129" t="s">
        <v>386</v>
      </c>
      <c r="C285" s="131" t="s">
        <v>690</v>
      </c>
      <c r="D285" s="128"/>
      <c r="E285" s="128"/>
      <c r="F285" s="128"/>
      <c r="G285" s="128"/>
      <c r="H285" s="128"/>
      <c r="I285" s="128"/>
      <c r="J285" s="128"/>
      <c r="K285" s="13"/>
      <c r="L285" s="13"/>
      <c r="M285" s="13"/>
      <c r="N285" s="13"/>
      <c r="O285" s="13"/>
      <c r="P285" s="13"/>
      <c r="Q285" s="13"/>
      <c r="R285" s="13"/>
      <c r="S285" s="13"/>
      <c r="T285" s="13"/>
    </row>
    <row r="286" spans="1:20" s="20" customFormat="1" ht="15" customHeight="1" x14ac:dyDescent="0.3">
      <c r="A286" s="13"/>
      <c r="B286" s="129" t="s">
        <v>387</v>
      </c>
      <c r="C286" s="131" t="s">
        <v>691</v>
      </c>
      <c r="D286" s="128"/>
      <c r="E286" s="128"/>
      <c r="F286" s="128"/>
      <c r="G286" s="128"/>
      <c r="H286" s="128"/>
      <c r="I286" s="128"/>
      <c r="J286" s="128"/>
      <c r="K286" s="13"/>
      <c r="L286" s="13"/>
      <c r="M286" s="13"/>
      <c r="N286" s="13"/>
      <c r="O286" s="13"/>
      <c r="P286" s="13"/>
      <c r="Q286" s="13"/>
      <c r="R286" s="13"/>
      <c r="S286" s="13"/>
      <c r="T286" s="13"/>
    </row>
    <row r="287" spans="1:20" s="20" customFormat="1" ht="15" customHeight="1" x14ac:dyDescent="0.3">
      <c r="A287" s="13"/>
      <c r="B287" s="129" t="s">
        <v>388</v>
      </c>
      <c r="C287" s="131" t="s">
        <v>692</v>
      </c>
      <c r="D287" s="128"/>
      <c r="E287" s="128"/>
      <c r="F287" s="128"/>
      <c r="G287" s="128"/>
      <c r="H287" s="128"/>
      <c r="I287" s="128"/>
      <c r="J287" s="128"/>
      <c r="K287" s="13"/>
      <c r="L287" s="13"/>
      <c r="M287" s="13"/>
      <c r="N287" s="13"/>
      <c r="O287" s="13"/>
      <c r="P287" s="13"/>
      <c r="Q287" s="13"/>
      <c r="R287" s="13"/>
      <c r="S287" s="13"/>
      <c r="T287" s="13"/>
    </row>
    <row r="288" spans="1:20" s="20" customFormat="1" ht="15" customHeight="1" x14ac:dyDescent="0.3">
      <c r="A288" s="13"/>
      <c r="B288" s="129" t="s">
        <v>389</v>
      </c>
      <c r="C288" s="131" t="s">
        <v>693</v>
      </c>
      <c r="D288" s="128"/>
      <c r="E288" s="128"/>
      <c r="F288" s="128"/>
      <c r="G288" s="128"/>
      <c r="H288" s="128"/>
      <c r="I288" s="128"/>
      <c r="J288" s="128"/>
      <c r="K288" s="13"/>
      <c r="L288" s="13"/>
      <c r="M288" s="13"/>
      <c r="N288" s="13"/>
      <c r="O288" s="13"/>
      <c r="P288" s="13"/>
      <c r="Q288" s="13"/>
      <c r="R288" s="13"/>
      <c r="S288" s="13"/>
      <c r="T288" s="13"/>
    </row>
    <row r="289" spans="1:20" s="20" customFormat="1" ht="15" customHeight="1" x14ac:dyDescent="0.3">
      <c r="A289" s="13"/>
      <c r="B289" s="129" t="s">
        <v>390</v>
      </c>
      <c r="C289" s="131" t="s">
        <v>694</v>
      </c>
      <c r="D289" s="128"/>
      <c r="E289" s="128"/>
      <c r="F289" s="128"/>
      <c r="G289" s="128"/>
      <c r="H289" s="128"/>
      <c r="I289" s="128"/>
      <c r="J289" s="128"/>
      <c r="K289" s="13"/>
      <c r="L289" s="13"/>
      <c r="M289" s="13"/>
      <c r="N289" s="13"/>
      <c r="O289" s="13"/>
      <c r="P289" s="13"/>
      <c r="Q289" s="13"/>
      <c r="R289" s="13"/>
      <c r="S289" s="13"/>
      <c r="T289" s="13"/>
    </row>
    <row r="290" spans="1:20" s="20" customFormat="1" ht="15" customHeight="1" x14ac:dyDescent="0.3">
      <c r="A290" s="13"/>
      <c r="B290" s="129" t="s">
        <v>391</v>
      </c>
      <c r="C290" s="131" t="s">
        <v>695</v>
      </c>
      <c r="D290" s="128"/>
      <c r="E290" s="128"/>
      <c r="F290" s="128"/>
      <c r="G290" s="128"/>
      <c r="H290" s="128"/>
      <c r="I290" s="128"/>
      <c r="J290" s="128"/>
      <c r="K290" s="13"/>
      <c r="L290" s="13"/>
      <c r="M290" s="13"/>
      <c r="N290" s="13"/>
      <c r="O290" s="13"/>
      <c r="P290" s="13"/>
      <c r="Q290" s="13"/>
      <c r="R290" s="13"/>
      <c r="S290" s="13"/>
      <c r="T290" s="13"/>
    </row>
    <row r="291" spans="1:20" s="20" customFormat="1" ht="15" customHeight="1" x14ac:dyDescent="0.3">
      <c r="A291" s="13"/>
      <c r="B291" s="129" t="s">
        <v>392</v>
      </c>
      <c r="C291" s="131" t="s">
        <v>696</v>
      </c>
      <c r="D291" s="128"/>
      <c r="E291" s="128"/>
      <c r="F291" s="128"/>
      <c r="G291" s="128"/>
      <c r="H291" s="128"/>
      <c r="I291" s="128"/>
      <c r="J291" s="128"/>
      <c r="K291" s="13"/>
      <c r="L291" s="13"/>
      <c r="M291" s="13"/>
      <c r="N291" s="13"/>
      <c r="O291" s="13"/>
      <c r="P291" s="13"/>
      <c r="Q291" s="13"/>
      <c r="R291" s="13"/>
      <c r="S291" s="13"/>
      <c r="T291" s="13"/>
    </row>
    <row r="292" spans="1:20" s="20" customFormat="1" ht="15" customHeight="1" x14ac:dyDescent="0.3">
      <c r="A292" s="13"/>
      <c r="B292" s="129" t="s">
        <v>393</v>
      </c>
      <c r="C292" s="131" t="s">
        <v>697</v>
      </c>
      <c r="D292" s="128"/>
      <c r="E292" s="128"/>
      <c r="F292" s="128"/>
      <c r="G292" s="128"/>
      <c r="H292" s="128"/>
      <c r="I292" s="128"/>
      <c r="J292" s="128"/>
      <c r="K292" s="13"/>
      <c r="L292" s="13"/>
      <c r="M292" s="13"/>
      <c r="N292" s="13"/>
      <c r="O292" s="13"/>
      <c r="P292" s="13"/>
      <c r="Q292" s="13"/>
      <c r="R292" s="13"/>
      <c r="S292" s="13"/>
      <c r="T292" s="13"/>
    </row>
    <row r="293" spans="1:20" s="20" customFormat="1" ht="15" customHeight="1" x14ac:dyDescent="0.3">
      <c r="A293" s="13"/>
      <c r="B293" s="129" t="s">
        <v>394</v>
      </c>
      <c r="C293" s="131" t="s">
        <v>698</v>
      </c>
      <c r="D293" s="128"/>
      <c r="E293" s="128"/>
      <c r="F293" s="128"/>
      <c r="G293" s="128"/>
      <c r="H293" s="128"/>
      <c r="I293" s="128"/>
      <c r="J293" s="128"/>
      <c r="K293" s="13"/>
      <c r="L293" s="13"/>
      <c r="M293" s="13"/>
      <c r="N293" s="13"/>
      <c r="O293" s="13"/>
      <c r="P293" s="13"/>
      <c r="Q293" s="13"/>
      <c r="R293" s="13"/>
      <c r="S293" s="13"/>
      <c r="T293" s="13"/>
    </row>
    <row r="294" spans="1:20" s="20" customFormat="1" ht="15" customHeight="1" x14ac:dyDescent="0.3">
      <c r="A294" s="13"/>
      <c r="B294" s="129" t="s">
        <v>395</v>
      </c>
      <c r="C294" s="131" t="s">
        <v>699</v>
      </c>
      <c r="D294" s="128"/>
      <c r="E294" s="128"/>
      <c r="F294" s="128"/>
      <c r="G294" s="128"/>
      <c r="H294" s="128"/>
      <c r="I294" s="128"/>
      <c r="J294" s="128"/>
      <c r="K294" s="13"/>
      <c r="L294" s="13"/>
      <c r="M294" s="13"/>
      <c r="N294" s="13"/>
      <c r="O294" s="13"/>
      <c r="P294" s="13"/>
      <c r="Q294" s="13"/>
      <c r="R294" s="13"/>
      <c r="S294" s="13"/>
      <c r="T294" s="13"/>
    </row>
    <row r="295" spans="1:20" s="20" customFormat="1" ht="15" customHeight="1" x14ac:dyDescent="0.3">
      <c r="A295" s="13"/>
      <c r="B295" s="129" t="s">
        <v>396</v>
      </c>
      <c r="C295" s="131" t="s">
        <v>700</v>
      </c>
      <c r="D295" s="128"/>
      <c r="E295" s="128"/>
      <c r="F295" s="128"/>
      <c r="G295" s="128"/>
      <c r="H295" s="128"/>
      <c r="I295" s="128"/>
      <c r="J295" s="128"/>
      <c r="K295" s="13"/>
      <c r="L295" s="13"/>
      <c r="M295" s="13"/>
      <c r="N295" s="13"/>
      <c r="O295" s="13"/>
      <c r="P295" s="13"/>
      <c r="Q295" s="13"/>
      <c r="R295" s="13"/>
      <c r="S295" s="13"/>
      <c r="T295" s="13"/>
    </row>
    <row r="296" spans="1:20" s="20" customFormat="1" ht="15" customHeight="1" x14ac:dyDescent="0.3">
      <c r="A296" s="13"/>
      <c r="B296" s="129" t="s">
        <v>397</v>
      </c>
      <c r="C296" s="131" t="s">
        <v>701</v>
      </c>
      <c r="D296" s="128"/>
      <c r="E296" s="128"/>
      <c r="F296" s="128"/>
      <c r="G296" s="128"/>
      <c r="H296" s="128"/>
      <c r="I296" s="128"/>
      <c r="J296" s="128"/>
      <c r="K296" s="13"/>
      <c r="L296" s="13"/>
      <c r="M296" s="13"/>
      <c r="N296" s="13"/>
      <c r="O296" s="13"/>
      <c r="P296" s="13"/>
      <c r="Q296" s="13"/>
      <c r="R296" s="13"/>
      <c r="S296" s="13"/>
      <c r="T296" s="13"/>
    </row>
    <row r="297" spans="1:20" s="20" customFormat="1" ht="15" customHeight="1" x14ac:dyDescent="0.3">
      <c r="A297" s="13"/>
      <c r="B297" s="129" t="s">
        <v>398</v>
      </c>
      <c r="C297" s="131" t="s">
        <v>702</v>
      </c>
      <c r="D297" s="128"/>
      <c r="E297" s="128"/>
      <c r="F297" s="128"/>
      <c r="G297" s="128"/>
      <c r="H297" s="128"/>
      <c r="I297" s="128"/>
      <c r="J297" s="128"/>
      <c r="K297" s="13"/>
      <c r="L297" s="13"/>
      <c r="M297" s="13"/>
      <c r="N297" s="13"/>
      <c r="O297" s="13"/>
      <c r="P297" s="13"/>
      <c r="Q297" s="13"/>
      <c r="R297" s="13"/>
      <c r="S297" s="13"/>
      <c r="T297" s="13"/>
    </row>
    <row r="298" spans="1:20" s="20" customFormat="1" ht="15" customHeight="1" x14ac:dyDescent="0.3">
      <c r="A298" s="13"/>
      <c r="B298" s="129" t="s">
        <v>399</v>
      </c>
      <c r="C298" s="131" t="s">
        <v>756</v>
      </c>
      <c r="D298" s="128"/>
      <c r="E298" s="128"/>
      <c r="F298" s="128"/>
      <c r="G298" s="128"/>
      <c r="H298" s="128"/>
      <c r="I298" s="128"/>
      <c r="J298" s="128"/>
      <c r="K298" s="13"/>
      <c r="L298" s="13"/>
      <c r="M298" s="13"/>
      <c r="N298" s="13"/>
      <c r="O298" s="13"/>
      <c r="P298" s="13"/>
      <c r="Q298" s="13"/>
      <c r="R298" s="13"/>
      <c r="S298" s="13"/>
      <c r="T298" s="13"/>
    </row>
    <row r="299" spans="1:20" s="20" customFormat="1" ht="15" customHeight="1" x14ac:dyDescent="0.3">
      <c r="A299" s="13"/>
      <c r="B299" s="129" t="s">
        <v>400</v>
      </c>
      <c r="C299" s="131" t="s">
        <v>703</v>
      </c>
      <c r="D299" s="128"/>
      <c r="E299" s="128"/>
      <c r="F299" s="128"/>
      <c r="G299" s="128"/>
      <c r="H299" s="128"/>
      <c r="I299" s="128"/>
      <c r="J299" s="128"/>
      <c r="K299" s="13"/>
      <c r="L299" s="13"/>
      <c r="M299" s="13"/>
      <c r="N299" s="13"/>
      <c r="O299" s="13"/>
      <c r="P299" s="13"/>
      <c r="Q299" s="13"/>
      <c r="R299" s="13"/>
      <c r="S299" s="13"/>
      <c r="T299" s="13"/>
    </row>
    <row r="300" spans="1:20" s="20" customFormat="1" ht="15" customHeight="1" x14ac:dyDescent="0.3">
      <c r="A300" s="13"/>
      <c r="B300" s="129" t="s">
        <v>401</v>
      </c>
      <c r="C300" s="131" t="s">
        <v>704</v>
      </c>
      <c r="D300" s="128"/>
      <c r="E300" s="128"/>
      <c r="F300" s="128"/>
      <c r="G300" s="128"/>
      <c r="H300" s="128"/>
      <c r="I300" s="128"/>
      <c r="J300" s="128"/>
      <c r="K300" s="13"/>
      <c r="L300" s="13"/>
      <c r="M300" s="13"/>
      <c r="N300" s="13"/>
      <c r="O300" s="13"/>
      <c r="P300" s="13"/>
      <c r="Q300" s="13"/>
      <c r="R300" s="13"/>
      <c r="S300" s="13"/>
      <c r="T300" s="13"/>
    </row>
    <row r="301" spans="1:20" s="20" customFormat="1" ht="15" customHeight="1" x14ac:dyDescent="0.3">
      <c r="A301" s="13"/>
      <c r="B301" s="129" t="s">
        <v>402</v>
      </c>
      <c r="C301" s="131" t="s">
        <v>705</v>
      </c>
      <c r="D301" s="128"/>
      <c r="E301" s="128"/>
      <c r="F301" s="128"/>
      <c r="G301" s="128"/>
      <c r="H301" s="128"/>
      <c r="I301" s="128"/>
      <c r="J301" s="128"/>
      <c r="K301" s="13"/>
      <c r="L301" s="13"/>
      <c r="M301" s="13"/>
      <c r="N301" s="13"/>
      <c r="O301" s="13"/>
      <c r="P301" s="13"/>
      <c r="Q301" s="13"/>
      <c r="R301" s="13"/>
      <c r="S301" s="13"/>
      <c r="T301" s="13"/>
    </row>
    <row r="302" spans="1:20" s="20" customFormat="1" ht="15" customHeight="1" x14ac:dyDescent="0.3">
      <c r="A302" s="13"/>
      <c r="B302" s="129" t="s">
        <v>403</v>
      </c>
      <c r="C302" s="131" t="s">
        <v>706</v>
      </c>
      <c r="D302" s="128"/>
      <c r="E302" s="128"/>
      <c r="F302" s="128"/>
      <c r="G302" s="128"/>
      <c r="H302" s="128"/>
      <c r="I302" s="128"/>
      <c r="J302" s="128"/>
      <c r="K302" s="13"/>
      <c r="L302" s="13"/>
      <c r="M302" s="13"/>
      <c r="N302" s="13"/>
      <c r="O302" s="13"/>
      <c r="P302" s="13"/>
      <c r="Q302" s="13"/>
      <c r="R302" s="13"/>
      <c r="S302" s="13"/>
      <c r="T302" s="13"/>
    </row>
    <row r="303" spans="1:20" s="20" customFormat="1" ht="15" customHeight="1" x14ac:dyDescent="0.3">
      <c r="A303" s="13"/>
      <c r="B303" s="129" t="s">
        <v>404</v>
      </c>
      <c r="C303" s="131" t="s">
        <v>707</v>
      </c>
      <c r="D303" s="128"/>
      <c r="E303" s="128"/>
      <c r="F303" s="128"/>
      <c r="G303" s="128"/>
      <c r="H303" s="128"/>
      <c r="I303" s="128"/>
      <c r="J303" s="128"/>
      <c r="K303" s="13"/>
      <c r="L303" s="13"/>
      <c r="M303" s="13"/>
      <c r="N303" s="13"/>
      <c r="O303" s="13"/>
      <c r="P303" s="13"/>
      <c r="Q303" s="13"/>
      <c r="R303" s="13"/>
      <c r="S303" s="13"/>
      <c r="T303" s="13"/>
    </row>
    <row r="304" spans="1:20" s="20" customFormat="1" ht="15" customHeight="1" x14ac:dyDescent="0.3">
      <c r="A304" s="13"/>
      <c r="B304" s="129" t="s">
        <v>405</v>
      </c>
      <c r="C304" s="131" t="s">
        <v>708</v>
      </c>
      <c r="D304" s="128"/>
      <c r="E304" s="128"/>
      <c r="F304" s="128"/>
      <c r="G304" s="128"/>
      <c r="H304" s="128"/>
      <c r="I304" s="128"/>
      <c r="J304" s="128"/>
      <c r="K304" s="13"/>
      <c r="L304" s="13"/>
      <c r="M304" s="13"/>
      <c r="N304" s="13"/>
      <c r="O304" s="13"/>
      <c r="P304" s="13"/>
      <c r="Q304" s="13"/>
      <c r="R304" s="13"/>
      <c r="S304" s="13"/>
      <c r="T304" s="13"/>
    </row>
    <row r="305" spans="1:20" s="20" customFormat="1" ht="15" customHeight="1" x14ac:dyDescent="0.3">
      <c r="A305" s="13"/>
      <c r="B305" s="129" t="s">
        <v>406</v>
      </c>
      <c r="C305" s="131" t="s">
        <v>709</v>
      </c>
      <c r="D305" s="128"/>
      <c r="E305" s="128"/>
      <c r="F305" s="128"/>
      <c r="G305" s="128"/>
      <c r="H305" s="128"/>
      <c r="I305" s="128"/>
      <c r="J305" s="128"/>
      <c r="K305" s="13"/>
      <c r="L305" s="13"/>
      <c r="M305" s="13"/>
      <c r="N305" s="13"/>
      <c r="O305" s="13"/>
      <c r="P305" s="13"/>
      <c r="Q305" s="13"/>
      <c r="R305" s="13"/>
      <c r="S305" s="13"/>
      <c r="T305" s="13"/>
    </row>
    <row r="306" spans="1:20" s="20" customFormat="1" ht="15" customHeight="1" x14ac:dyDescent="0.3">
      <c r="A306" s="13"/>
      <c r="B306" s="129" t="s">
        <v>407</v>
      </c>
      <c r="C306" s="131" t="s">
        <v>710</v>
      </c>
      <c r="D306" s="128"/>
      <c r="E306" s="128"/>
      <c r="F306" s="128"/>
      <c r="G306" s="128"/>
      <c r="H306" s="128"/>
      <c r="I306" s="128"/>
      <c r="J306" s="128"/>
      <c r="K306" s="13"/>
      <c r="L306" s="13"/>
      <c r="M306" s="13"/>
      <c r="N306" s="13"/>
      <c r="O306" s="13"/>
      <c r="P306" s="13"/>
      <c r="Q306" s="13"/>
      <c r="R306" s="13"/>
      <c r="S306" s="13"/>
      <c r="T306" s="13"/>
    </row>
    <row r="307" spans="1:20" s="20" customFormat="1" ht="15" customHeight="1" x14ac:dyDescent="0.3">
      <c r="A307" s="13"/>
      <c r="B307" s="129" t="s">
        <v>408</v>
      </c>
      <c r="C307" s="131" t="s">
        <v>711</v>
      </c>
      <c r="D307" s="128"/>
      <c r="E307" s="128"/>
      <c r="F307" s="128"/>
      <c r="G307" s="128"/>
      <c r="H307" s="128"/>
      <c r="I307" s="128"/>
      <c r="J307" s="128"/>
      <c r="K307" s="13"/>
      <c r="L307" s="13"/>
      <c r="M307" s="13"/>
      <c r="N307" s="13"/>
      <c r="O307" s="13"/>
      <c r="P307" s="13"/>
      <c r="Q307" s="13"/>
      <c r="R307" s="13"/>
      <c r="S307" s="13"/>
      <c r="T307" s="13"/>
    </row>
    <row r="308" spans="1:20" s="20" customFormat="1" ht="15" customHeight="1" x14ac:dyDescent="0.3">
      <c r="A308" s="13"/>
      <c r="B308" s="129" t="s">
        <v>409</v>
      </c>
      <c r="C308" s="131" t="s">
        <v>712</v>
      </c>
      <c r="D308" s="128"/>
      <c r="E308" s="128"/>
      <c r="F308" s="128"/>
      <c r="G308" s="128"/>
      <c r="H308" s="128"/>
      <c r="I308" s="128"/>
      <c r="J308" s="128"/>
      <c r="K308" s="13"/>
      <c r="L308" s="13"/>
      <c r="M308" s="13"/>
      <c r="N308" s="13"/>
      <c r="O308" s="13"/>
      <c r="P308" s="13"/>
      <c r="Q308" s="13"/>
      <c r="R308" s="13"/>
      <c r="S308" s="13"/>
      <c r="T308" s="13"/>
    </row>
    <row r="309" spans="1:20" s="20" customFormat="1" ht="15" customHeight="1" x14ac:dyDescent="0.3">
      <c r="A309" s="13"/>
      <c r="B309" s="129" t="s">
        <v>410</v>
      </c>
      <c r="C309" s="131" t="s">
        <v>713</v>
      </c>
      <c r="D309" s="128"/>
      <c r="E309" s="128"/>
      <c r="F309" s="128"/>
      <c r="G309" s="128"/>
      <c r="H309" s="128"/>
      <c r="I309" s="128"/>
      <c r="J309" s="128"/>
      <c r="K309" s="13"/>
      <c r="L309" s="13"/>
      <c r="M309" s="13"/>
      <c r="N309" s="13"/>
      <c r="O309" s="13"/>
      <c r="P309" s="13"/>
      <c r="Q309" s="13"/>
      <c r="R309" s="13"/>
      <c r="S309" s="13"/>
      <c r="T309" s="13"/>
    </row>
    <row r="310" spans="1:20" s="20" customFormat="1" ht="15" customHeight="1" x14ac:dyDescent="0.3">
      <c r="A310" s="13"/>
      <c r="B310" s="129" t="s">
        <v>411</v>
      </c>
      <c r="C310" s="131" t="s">
        <v>714</v>
      </c>
      <c r="D310" s="128"/>
      <c r="E310" s="128"/>
      <c r="F310" s="128"/>
      <c r="G310" s="128"/>
      <c r="H310" s="128"/>
      <c r="I310" s="128"/>
      <c r="J310" s="128"/>
      <c r="K310" s="13"/>
      <c r="L310" s="13"/>
      <c r="M310" s="13"/>
      <c r="N310" s="13"/>
      <c r="O310" s="13"/>
      <c r="P310" s="13"/>
      <c r="Q310" s="13"/>
      <c r="R310" s="13"/>
      <c r="S310" s="13"/>
      <c r="T310" s="13"/>
    </row>
    <row r="311" spans="1:20" s="20" customFormat="1" ht="15" customHeight="1" x14ac:dyDescent="0.3">
      <c r="A311" s="13"/>
      <c r="B311" s="129" t="s">
        <v>412</v>
      </c>
      <c r="C311" s="131" t="s">
        <v>715</v>
      </c>
      <c r="D311" s="128"/>
      <c r="E311" s="128"/>
      <c r="F311" s="128"/>
      <c r="G311" s="128"/>
      <c r="H311" s="128"/>
      <c r="I311" s="128"/>
      <c r="J311" s="128"/>
      <c r="K311" s="13"/>
      <c r="L311" s="13"/>
      <c r="M311" s="13"/>
      <c r="N311" s="13"/>
      <c r="O311" s="13"/>
      <c r="P311" s="13"/>
      <c r="Q311" s="13"/>
      <c r="R311" s="13"/>
      <c r="S311" s="13"/>
      <c r="T311" s="13"/>
    </row>
    <row r="312" spans="1:20" s="20" customFormat="1" ht="15" customHeight="1" x14ac:dyDescent="0.3">
      <c r="A312" s="13"/>
      <c r="B312" s="129" t="s">
        <v>413</v>
      </c>
      <c r="C312" s="131" t="s">
        <v>716</v>
      </c>
      <c r="D312" s="128"/>
      <c r="E312" s="128"/>
      <c r="F312" s="128"/>
      <c r="G312" s="128"/>
      <c r="H312" s="128"/>
      <c r="I312" s="128"/>
      <c r="J312" s="128"/>
      <c r="K312" s="13"/>
      <c r="L312" s="13"/>
      <c r="M312" s="13"/>
      <c r="N312" s="13"/>
      <c r="O312" s="13"/>
      <c r="P312" s="13"/>
      <c r="Q312" s="13"/>
      <c r="R312" s="13"/>
      <c r="S312" s="13"/>
      <c r="T312" s="13"/>
    </row>
    <row r="313" spans="1:20" s="20" customFormat="1" ht="15" customHeight="1" x14ac:dyDescent="0.3">
      <c r="A313" s="13"/>
      <c r="B313" s="129" t="s">
        <v>414</v>
      </c>
      <c r="C313" s="131" t="s">
        <v>717</v>
      </c>
      <c r="D313" s="128"/>
      <c r="E313" s="128"/>
      <c r="F313" s="128"/>
      <c r="G313" s="128"/>
      <c r="H313" s="128"/>
      <c r="I313" s="128"/>
      <c r="J313" s="128"/>
      <c r="K313" s="13"/>
      <c r="L313" s="13"/>
      <c r="M313" s="13"/>
      <c r="N313" s="13"/>
      <c r="O313" s="13"/>
      <c r="P313" s="13"/>
      <c r="Q313" s="13"/>
      <c r="R313" s="13"/>
      <c r="S313" s="13"/>
      <c r="T313" s="13"/>
    </row>
    <row r="314" spans="1:20" s="20" customFormat="1" ht="15" customHeight="1" x14ac:dyDescent="0.3">
      <c r="A314" s="13"/>
      <c r="B314" s="129" t="s">
        <v>415</v>
      </c>
      <c r="C314" s="131" t="s">
        <v>718</v>
      </c>
      <c r="D314" s="128"/>
      <c r="E314" s="128"/>
      <c r="F314" s="128"/>
      <c r="G314" s="128"/>
      <c r="H314" s="128"/>
      <c r="I314" s="128"/>
      <c r="J314" s="128"/>
      <c r="K314" s="13"/>
      <c r="L314" s="13"/>
      <c r="M314" s="13"/>
      <c r="N314" s="13"/>
      <c r="O314" s="13"/>
      <c r="P314" s="13"/>
      <c r="Q314" s="13"/>
      <c r="R314" s="13"/>
      <c r="S314" s="13"/>
      <c r="T314" s="13"/>
    </row>
    <row r="315" spans="1:20" s="20" customFormat="1" ht="15" customHeight="1" x14ac:dyDescent="0.3">
      <c r="A315" s="13"/>
      <c r="B315" s="129" t="s">
        <v>416</v>
      </c>
      <c r="C315" s="131" t="s">
        <v>719</v>
      </c>
      <c r="D315" s="128"/>
      <c r="E315" s="128"/>
      <c r="F315" s="128"/>
      <c r="G315" s="128"/>
      <c r="H315" s="128"/>
      <c r="I315" s="128"/>
      <c r="J315" s="128"/>
      <c r="K315" s="13"/>
      <c r="L315" s="13"/>
      <c r="M315" s="13"/>
      <c r="N315" s="13"/>
      <c r="O315" s="13"/>
      <c r="P315" s="13"/>
      <c r="Q315" s="13"/>
      <c r="R315" s="13"/>
      <c r="S315" s="13"/>
      <c r="T315" s="13"/>
    </row>
    <row r="316" spans="1:20" s="20" customFormat="1" ht="15" customHeight="1" x14ac:dyDescent="0.3">
      <c r="A316" s="13"/>
      <c r="B316" s="129" t="s">
        <v>417</v>
      </c>
      <c r="C316" s="131" t="s">
        <v>720</v>
      </c>
      <c r="D316" s="128"/>
      <c r="E316" s="128"/>
      <c r="F316" s="128"/>
      <c r="G316" s="128"/>
      <c r="H316" s="128"/>
      <c r="I316" s="128"/>
      <c r="J316" s="128"/>
      <c r="K316" s="13"/>
      <c r="L316" s="13"/>
      <c r="M316" s="13"/>
      <c r="N316" s="13"/>
      <c r="O316" s="13"/>
      <c r="P316" s="13"/>
      <c r="Q316" s="13"/>
      <c r="R316" s="13"/>
      <c r="S316" s="13"/>
      <c r="T316" s="13"/>
    </row>
    <row r="317" spans="1:20" s="20" customFormat="1" ht="15" customHeight="1" x14ac:dyDescent="0.3">
      <c r="A317" s="13"/>
      <c r="B317" s="129" t="s">
        <v>418</v>
      </c>
      <c r="C317" s="131" t="s">
        <v>721</v>
      </c>
      <c r="D317" s="128"/>
      <c r="E317" s="128"/>
      <c r="F317" s="128"/>
      <c r="G317" s="128"/>
      <c r="H317" s="128"/>
      <c r="I317" s="128"/>
      <c r="J317" s="128"/>
      <c r="K317" s="13"/>
      <c r="L317" s="13"/>
      <c r="M317" s="13"/>
      <c r="N317" s="13"/>
      <c r="O317" s="13"/>
      <c r="P317" s="13"/>
      <c r="Q317" s="13"/>
      <c r="R317" s="13"/>
      <c r="S317" s="13"/>
      <c r="T317" s="13"/>
    </row>
    <row r="318" spans="1:20" s="20" customFormat="1" ht="15" customHeight="1" x14ac:dyDescent="0.3">
      <c r="A318" s="13"/>
      <c r="B318" s="129" t="s">
        <v>419</v>
      </c>
      <c r="C318" s="131" t="s">
        <v>722</v>
      </c>
      <c r="D318" s="128"/>
      <c r="E318" s="128"/>
      <c r="F318" s="128"/>
      <c r="G318" s="128"/>
      <c r="H318" s="128"/>
      <c r="I318" s="128"/>
      <c r="J318" s="128"/>
      <c r="K318" s="13"/>
      <c r="L318" s="13"/>
      <c r="M318" s="13"/>
      <c r="N318" s="13"/>
      <c r="O318" s="13"/>
      <c r="P318" s="13"/>
      <c r="Q318" s="13"/>
      <c r="R318" s="13"/>
      <c r="S318" s="13"/>
      <c r="T318" s="13"/>
    </row>
    <row r="319" spans="1:20" s="20" customFormat="1" ht="15" customHeight="1" x14ac:dyDescent="0.3">
      <c r="A319" s="13"/>
      <c r="B319" s="130" t="s">
        <v>420</v>
      </c>
      <c r="C319" s="131" t="s">
        <v>723</v>
      </c>
      <c r="D319" s="128"/>
      <c r="E319" s="128"/>
      <c r="F319" s="128"/>
      <c r="G319" s="128"/>
      <c r="H319" s="128"/>
      <c r="I319" s="128"/>
      <c r="J319" s="128"/>
      <c r="K319" s="13"/>
      <c r="L319" s="13"/>
      <c r="M319" s="13"/>
      <c r="N319" s="13"/>
      <c r="O319" s="13"/>
      <c r="P319" s="13"/>
      <c r="Q319" s="13"/>
      <c r="R319" s="13"/>
      <c r="S319" s="13"/>
      <c r="T319" s="13"/>
    </row>
    <row r="320" spans="1:20" s="20" customFormat="1" ht="15" customHeight="1" x14ac:dyDescent="0.3">
      <c r="A320" s="13"/>
      <c r="B320" s="129" t="s">
        <v>421</v>
      </c>
      <c r="C320" s="131" t="s">
        <v>724</v>
      </c>
      <c r="D320" s="128"/>
      <c r="E320" s="128"/>
      <c r="F320" s="128"/>
      <c r="G320" s="128"/>
      <c r="H320" s="128"/>
      <c r="I320" s="128"/>
      <c r="J320" s="128"/>
      <c r="K320" s="13"/>
      <c r="L320" s="13"/>
      <c r="M320" s="13"/>
      <c r="N320" s="13"/>
      <c r="O320" s="13"/>
      <c r="P320" s="13"/>
      <c r="Q320" s="13"/>
      <c r="R320" s="13"/>
      <c r="S320" s="13"/>
      <c r="T320" s="13"/>
    </row>
    <row r="321" spans="1:20" s="20" customFormat="1" ht="15" customHeight="1" x14ac:dyDescent="0.3">
      <c r="A321" s="13"/>
      <c r="B321" s="129" t="s">
        <v>422</v>
      </c>
      <c r="C321" s="131" t="s">
        <v>725</v>
      </c>
      <c r="D321" s="128"/>
      <c r="E321" s="128"/>
      <c r="F321" s="128"/>
      <c r="G321" s="128"/>
      <c r="H321" s="128"/>
      <c r="I321" s="128"/>
      <c r="J321" s="128"/>
      <c r="K321" s="13"/>
      <c r="L321" s="13"/>
      <c r="M321" s="13"/>
      <c r="N321" s="13"/>
      <c r="O321" s="13"/>
      <c r="P321" s="13"/>
      <c r="Q321" s="13"/>
      <c r="R321" s="13"/>
      <c r="S321" s="13"/>
      <c r="T321" s="13"/>
    </row>
    <row r="322" spans="1:20" s="20" customFormat="1" ht="15" customHeight="1" x14ac:dyDescent="0.3">
      <c r="A322" s="13"/>
      <c r="B322" s="129" t="s">
        <v>423</v>
      </c>
      <c r="C322" s="131" t="s">
        <v>726</v>
      </c>
      <c r="D322" s="128"/>
      <c r="E322" s="128"/>
      <c r="F322" s="128"/>
      <c r="G322" s="128"/>
      <c r="H322" s="128"/>
      <c r="I322" s="128"/>
      <c r="J322" s="128"/>
      <c r="K322" s="13"/>
      <c r="L322" s="13"/>
      <c r="M322" s="13"/>
      <c r="N322" s="13"/>
      <c r="O322" s="13"/>
      <c r="P322" s="13"/>
      <c r="Q322" s="13"/>
      <c r="R322" s="13"/>
      <c r="S322" s="13"/>
      <c r="T322" s="13"/>
    </row>
    <row r="323" spans="1:20" s="20" customFormat="1" ht="15" customHeight="1" x14ac:dyDescent="0.3">
      <c r="A323" s="13"/>
      <c r="B323" s="129" t="s">
        <v>424</v>
      </c>
      <c r="C323" s="131" t="s">
        <v>727</v>
      </c>
      <c r="D323" s="128"/>
      <c r="E323" s="128"/>
      <c r="F323" s="128"/>
      <c r="G323" s="128"/>
      <c r="H323" s="128"/>
      <c r="I323" s="128"/>
      <c r="J323" s="128"/>
      <c r="K323" s="13"/>
      <c r="L323" s="13"/>
      <c r="M323" s="13"/>
      <c r="N323" s="13"/>
      <c r="O323" s="13"/>
      <c r="P323" s="13"/>
      <c r="Q323" s="13"/>
      <c r="R323" s="13"/>
      <c r="S323" s="13"/>
      <c r="T323" s="13"/>
    </row>
    <row r="324" spans="1:20" s="20" customFormat="1" ht="15" customHeight="1" x14ac:dyDescent="0.3">
      <c r="A324" s="13"/>
      <c r="B324" s="129" t="s">
        <v>425</v>
      </c>
      <c r="C324" s="131" t="s">
        <v>728</v>
      </c>
      <c r="D324" s="128"/>
      <c r="E324" s="128"/>
      <c r="F324" s="128"/>
      <c r="G324" s="128"/>
      <c r="H324" s="128"/>
      <c r="I324" s="128"/>
      <c r="J324" s="128"/>
      <c r="K324" s="13"/>
      <c r="L324" s="13"/>
      <c r="M324" s="13"/>
      <c r="N324" s="13"/>
      <c r="O324" s="13"/>
      <c r="P324" s="13"/>
      <c r="Q324" s="13"/>
      <c r="R324" s="13"/>
      <c r="S324" s="13"/>
      <c r="T324" s="13"/>
    </row>
    <row r="325" spans="1:20" s="20" customFormat="1" ht="15" customHeight="1" x14ac:dyDescent="0.3">
      <c r="A325" s="13"/>
      <c r="B325" s="129" t="s">
        <v>426</v>
      </c>
      <c r="C325" s="131" t="s">
        <v>729</v>
      </c>
      <c r="D325" s="128"/>
      <c r="E325" s="128"/>
      <c r="F325" s="128"/>
      <c r="G325" s="128"/>
      <c r="H325" s="128"/>
      <c r="I325" s="128"/>
      <c r="J325" s="128"/>
      <c r="K325" s="13"/>
      <c r="L325" s="13"/>
      <c r="M325" s="13"/>
      <c r="N325" s="13"/>
      <c r="O325" s="13"/>
      <c r="P325" s="13"/>
      <c r="Q325" s="13"/>
      <c r="R325" s="13"/>
      <c r="S325" s="13"/>
      <c r="T325" s="13"/>
    </row>
    <row r="326" spans="1:20" s="20" customFormat="1" ht="15" customHeight="1" x14ac:dyDescent="0.3">
      <c r="A326" s="13"/>
      <c r="B326" s="129" t="s">
        <v>427</v>
      </c>
      <c r="C326" s="131" t="s">
        <v>730</v>
      </c>
      <c r="D326" s="128"/>
      <c r="E326" s="128"/>
      <c r="F326" s="128"/>
      <c r="G326" s="128"/>
      <c r="H326" s="128"/>
      <c r="I326" s="128"/>
      <c r="J326" s="128"/>
      <c r="K326" s="13"/>
      <c r="L326" s="13"/>
      <c r="M326" s="13"/>
      <c r="N326" s="13"/>
      <c r="O326" s="13"/>
      <c r="P326" s="13"/>
      <c r="Q326" s="13"/>
      <c r="R326" s="13"/>
      <c r="S326" s="13"/>
      <c r="T326" s="13"/>
    </row>
    <row r="327" spans="1:20" s="20" customFormat="1" ht="15" customHeight="1" x14ac:dyDescent="0.3">
      <c r="A327" s="13"/>
      <c r="B327" s="129" t="s">
        <v>428</v>
      </c>
      <c r="C327" s="131" t="s">
        <v>731</v>
      </c>
      <c r="D327" s="128"/>
      <c r="E327" s="128"/>
      <c r="F327" s="128"/>
      <c r="G327" s="128"/>
      <c r="H327" s="128"/>
      <c r="I327" s="128"/>
      <c r="J327" s="128"/>
      <c r="K327" s="13"/>
      <c r="L327" s="13"/>
      <c r="M327" s="13"/>
      <c r="N327" s="13"/>
      <c r="O327" s="13"/>
      <c r="P327" s="13"/>
      <c r="Q327" s="13"/>
      <c r="R327" s="13"/>
      <c r="S327" s="13"/>
      <c r="T327" s="13"/>
    </row>
    <row r="328" spans="1:20" s="20" customFormat="1" ht="15" customHeight="1" x14ac:dyDescent="0.3">
      <c r="A328" s="13"/>
      <c r="B328" s="129" t="s">
        <v>429</v>
      </c>
      <c r="C328" s="131" t="s">
        <v>732</v>
      </c>
      <c r="D328" s="128"/>
      <c r="E328" s="128"/>
      <c r="F328" s="128"/>
      <c r="G328" s="128"/>
      <c r="H328" s="128"/>
      <c r="I328" s="128"/>
      <c r="J328" s="128"/>
      <c r="K328" s="13"/>
      <c r="L328" s="13"/>
      <c r="M328" s="13"/>
      <c r="N328" s="13"/>
      <c r="O328" s="13"/>
      <c r="P328" s="13"/>
      <c r="Q328" s="13"/>
      <c r="R328" s="13"/>
      <c r="S328" s="13"/>
      <c r="T328" s="13"/>
    </row>
    <row r="329" spans="1:20" s="20" customFormat="1" ht="15" customHeight="1" x14ac:dyDescent="0.3">
      <c r="A329" s="13"/>
      <c r="B329" s="129" t="s">
        <v>430</v>
      </c>
      <c r="C329" s="131" t="s">
        <v>733</v>
      </c>
      <c r="D329" s="128"/>
      <c r="E329" s="128"/>
      <c r="F329" s="128"/>
      <c r="G329" s="128"/>
      <c r="H329" s="128"/>
      <c r="I329" s="128"/>
      <c r="J329" s="128"/>
      <c r="K329" s="13"/>
      <c r="L329" s="13"/>
      <c r="M329" s="13"/>
      <c r="N329" s="13"/>
      <c r="O329" s="13"/>
      <c r="P329" s="13"/>
      <c r="Q329" s="13"/>
      <c r="R329" s="13"/>
      <c r="S329" s="13"/>
      <c r="T329" s="13"/>
    </row>
    <row r="330" spans="1:20" s="20" customFormat="1" ht="15" customHeight="1" x14ac:dyDescent="0.3">
      <c r="A330" s="13"/>
      <c r="B330" s="131" t="s">
        <v>431</v>
      </c>
      <c r="C330" s="131" t="s">
        <v>734</v>
      </c>
      <c r="D330" s="128"/>
      <c r="E330" s="128"/>
      <c r="F330" s="128"/>
      <c r="G330" s="128"/>
      <c r="H330" s="128"/>
      <c r="I330" s="128"/>
      <c r="J330" s="128"/>
      <c r="K330" s="13"/>
      <c r="L330" s="13"/>
      <c r="M330" s="13"/>
      <c r="N330" s="13"/>
      <c r="O330" s="13"/>
      <c r="P330" s="13"/>
      <c r="Q330" s="13"/>
      <c r="R330" s="13"/>
      <c r="S330" s="13"/>
      <c r="T330" s="13"/>
    </row>
    <row r="331" spans="1:20" s="20" customFormat="1" ht="15" customHeight="1" x14ac:dyDescent="0.3">
      <c r="A331" s="13"/>
      <c r="B331" s="129" t="s">
        <v>432</v>
      </c>
      <c r="C331" s="131" t="s">
        <v>735</v>
      </c>
      <c r="D331" s="128"/>
      <c r="E331" s="128"/>
      <c r="F331" s="128"/>
      <c r="G331" s="128"/>
      <c r="H331" s="128"/>
      <c r="I331" s="128"/>
      <c r="J331" s="128"/>
      <c r="K331" s="13"/>
      <c r="L331" s="13"/>
      <c r="M331" s="13"/>
      <c r="N331" s="13"/>
      <c r="O331" s="13"/>
      <c r="P331" s="13"/>
      <c r="Q331" s="13"/>
      <c r="R331" s="13"/>
      <c r="S331" s="13"/>
      <c r="T331" s="13"/>
    </row>
    <row r="332" spans="1:20" s="20" customFormat="1" ht="15" customHeight="1" x14ac:dyDescent="0.3">
      <c r="A332" s="13"/>
      <c r="B332" s="131" t="s">
        <v>433</v>
      </c>
      <c r="C332" s="131" t="s">
        <v>736</v>
      </c>
      <c r="D332" s="128"/>
      <c r="E332" s="128"/>
      <c r="F332" s="128"/>
      <c r="G332" s="128"/>
      <c r="H332" s="128"/>
      <c r="I332" s="128"/>
      <c r="J332" s="128"/>
      <c r="K332" s="13"/>
      <c r="L332" s="13"/>
      <c r="M332" s="13"/>
      <c r="N332" s="13"/>
      <c r="O332" s="13"/>
      <c r="P332" s="13"/>
      <c r="Q332" s="13"/>
      <c r="R332" s="13"/>
      <c r="S332" s="13"/>
      <c r="T332" s="13"/>
    </row>
    <row r="333" spans="1:20" s="20" customFormat="1" ht="15" customHeight="1" x14ac:dyDescent="0.3">
      <c r="A333" s="13"/>
      <c r="B333" s="131" t="s">
        <v>434</v>
      </c>
      <c r="C333" s="131" t="s">
        <v>737</v>
      </c>
      <c r="D333" s="128"/>
      <c r="E333" s="128"/>
      <c r="F333" s="128"/>
      <c r="G333" s="128"/>
      <c r="H333" s="128"/>
      <c r="I333" s="128"/>
      <c r="J333" s="128"/>
      <c r="K333" s="13"/>
      <c r="L333" s="13"/>
      <c r="M333" s="13"/>
      <c r="N333" s="13"/>
      <c r="O333" s="13"/>
      <c r="P333" s="13"/>
      <c r="Q333" s="13"/>
      <c r="R333" s="13"/>
      <c r="S333" s="13"/>
      <c r="T333" s="13"/>
    </row>
    <row r="334" spans="1:20" s="20" customFormat="1" ht="15" customHeight="1" x14ac:dyDescent="0.3">
      <c r="A334" s="13"/>
      <c r="B334" s="131" t="s">
        <v>435</v>
      </c>
      <c r="C334" s="131" t="s">
        <v>738</v>
      </c>
      <c r="D334" s="128"/>
      <c r="E334" s="128"/>
      <c r="F334" s="128"/>
      <c r="G334" s="128"/>
      <c r="H334" s="128"/>
      <c r="I334" s="128"/>
      <c r="J334" s="128"/>
      <c r="K334" s="13"/>
      <c r="L334" s="13"/>
      <c r="M334" s="13"/>
      <c r="N334" s="13"/>
      <c r="O334" s="13"/>
      <c r="P334" s="13"/>
      <c r="Q334" s="13"/>
      <c r="R334" s="13"/>
      <c r="S334" s="13"/>
      <c r="T334" s="13"/>
    </row>
    <row r="335" spans="1:20" s="20" customFormat="1" ht="15" customHeight="1" x14ac:dyDescent="0.3">
      <c r="A335" s="13"/>
      <c r="B335" s="131" t="s">
        <v>436</v>
      </c>
      <c r="C335" s="131" t="s">
        <v>739</v>
      </c>
      <c r="D335" s="128"/>
      <c r="E335" s="128"/>
      <c r="F335" s="128"/>
      <c r="G335" s="128"/>
      <c r="H335" s="128"/>
      <c r="I335" s="128"/>
      <c r="J335" s="128"/>
      <c r="K335" s="13"/>
      <c r="L335" s="13"/>
      <c r="M335" s="13"/>
      <c r="N335" s="13"/>
      <c r="O335" s="13"/>
      <c r="P335" s="13"/>
      <c r="Q335" s="13"/>
      <c r="R335" s="13"/>
      <c r="S335" s="13"/>
      <c r="T335" s="13"/>
    </row>
    <row r="336" spans="1:20" s="20" customFormat="1" ht="15" customHeight="1" x14ac:dyDescent="0.3">
      <c r="A336" s="13"/>
      <c r="B336" s="129" t="s">
        <v>437</v>
      </c>
      <c r="C336" s="131" t="s">
        <v>740</v>
      </c>
      <c r="D336" s="128"/>
      <c r="E336" s="128"/>
      <c r="F336" s="128"/>
      <c r="G336" s="128"/>
      <c r="H336" s="128"/>
      <c r="I336" s="128"/>
      <c r="J336" s="128"/>
      <c r="K336" s="13"/>
      <c r="L336" s="13"/>
      <c r="M336" s="13"/>
      <c r="N336" s="13"/>
      <c r="O336" s="13"/>
      <c r="P336" s="13"/>
      <c r="Q336" s="13"/>
      <c r="R336" s="13"/>
      <c r="S336" s="13"/>
      <c r="T336" s="13"/>
    </row>
    <row r="337" spans="1:20" s="20" customFormat="1" ht="15" customHeight="1" x14ac:dyDescent="0.3">
      <c r="A337" s="13"/>
      <c r="B337" s="129" t="s">
        <v>438</v>
      </c>
      <c r="C337" s="131" t="s">
        <v>741</v>
      </c>
      <c r="D337" s="128"/>
      <c r="E337" s="128"/>
      <c r="F337" s="128"/>
      <c r="G337" s="128"/>
      <c r="H337" s="128"/>
      <c r="I337" s="128"/>
      <c r="J337" s="128"/>
      <c r="K337" s="13"/>
      <c r="L337" s="13"/>
      <c r="M337" s="13"/>
      <c r="N337" s="13"/>
      <c r="O337" s="13"/>
      <c r="P337" s="13"/>
      <c r="Q337" s="13"/>
      <c r="R337" s="13"/>
      <c r="S337" s="13"/>
      <c r="T337" s="13"/>
    </row>
    <row r="338" spans="1:20" s="20" customFormat="1" ht="15" customHeight="1" x14ac:dyDescent="0.3">
      <c r="A338" s="13"/>
      <c r="B338" s="129" t="s">
        <v>439</v>
      </c>
      <c r="C338" s="131" t="s">
        <v>742</v>
      </c>
      <c r="D338" s="128"/>
      <c r="E338" s="128"/>
      <c r="F338" s="128"/>
      <c r="G338" s="128"/>
      <c r="H338" s="128"/>
      <c r="I338" s="128"/>
      <c r="J338" s="128"/>
      <c r="K338" s="13"/>
      <c r="L338" s="13"/>
      <c r="M338" s="13"/>
      <c r="N338" s="13"/>
      <c r="O338" s="13"/>
      <c r="P338" s="13"/>
      <c r="Q338" s="13"/>
      <c r="R338" s="13"/>
      <c r="S338" s="13"/>
      <c r="T338" s="13"/>
    </row>
    <row r="339" spans="1:20" s="20" customFormat="1" ht="15" customHeight="1" x14ac:dyDescent="0.3">
      <c r="A339" s="13"/>
      <c r="B339" s="129" t="s">
        <v>440</v>
      </c>
      <c r="C339" s="131" t="s">
        <v>743</v>
      </c>
      <c r="D339" s="128"/>
      <c r="E339" s="128"/>
      <c r="F339" s="128"/>
      <c r="G339" s="128"/>
      <c r="H339" s="128"/>
      <c r="I339" s="128"/>
      <c r="J339" s="128"/>
      <c r="K339" s="13"/>
      <c r="L339" s="13"/>
      <c r="M339" s="13"/>
      <c r="N339" s="13"/>
      <c r="O339" s="13"/>
      <c r="P339" s="13"/>
      <c r="Q339" s="13"/>
      <c r="R339" s="13"/>
      <c r="S339" s="13"/>
      <c r="T339" s="13"/>
    </row>
    <row r="340" spans="1:20" s="20" customFormat="1" ht="15" customHeight="1" x14ac:dyDescent="0.3">
      <c r="A340" s="13"/>
      <c r="B340" s="129" t="s">
        <v>828</v>
      </c>
      <c r="C340" s="131" t="s">
        <v>829</v>
      </c>
      <c r="D340" s="128"/>
      <c r="E340" s="128"/>
      <c r="F340" s="128"/>
      <c r="G340" s="128"/>
      <c r="H340" s="128"/>
      <c r="I340" s="128"/>
      <c r="J340" s="128"/>
      <c r="K340" s="13"/>
      <c r="L340" s="13"/>
      <c r="M340" s="13"/>
      <c r="N340" s="13"/>
      <c r="O340" s="13"/>
      <c r="P340" s="13"/>
      <c r="Q340" s="13"/>
      <c r="R340" s="13"/>
      <c r="S340" s="13"/>
      <c r="T340" s="13"/>
    </row>
    <row r="341" spans="1:20" s="20" customFormat="1" ht="15" customHeight="1" x14ac:dyDescent="0.3">
      <c r="A341" s="13"/>
      <c r="B341" s="129" t="s">
        <v>830</v>
      </c>
      <c r="C341" s="164" t="s">
        <v>944</v>
      </c>
      <c r="D341" s="128"/>
      <c r="E341" s="128"/>
      <c r="F341" s="128"/>
      <c r="G341" s="128"/>
      <c r="H341" s="128"/>
      <c r="I341" s="128"/>
      <c r="J341" s="128"/>
      <c r="K341" s="13"/>
      <c r="L341" s="13"/>
      <c r="M341" s="13"/>
      <c r="N341" s="13"/>
      <c r="O341" s="13"/>
      <c r="P341" s="13"/>
      <c r="Q341" s="13"/>
      <c r="R341" s="13"/>
      <c r="S341" s="13"/>
      <c r="T341" s="13"/>
    </row>
    <row r="342" spans="1:20" s="20" customFormat="1" ht="15" customHeight="1" x14ac:dyDescent="0.3">
      <c r="A342" s="13"/>
      <c r="B342" s="129" t="s">
        <v>831</v>
      </c>
      <c r="C342" s="164" t="s">
        <v>832</v>
      </c>
      <c r="D342" s="128"/>
      <c r="E342" s="128"/>
      <c r="F342" s="128"/>
      <c r="G342" s="128"/>
      <c r="H342" s="128"/>
      <c r="I342" s="128"/>
      <c r="J342" s="128"/>
      <c r="K342" s="13"/>
      <c r="L342" s="13"/>
      <c r="M342" s="13"/>
      <c r="N342" s="13"/>
      <c r="O342" s="13"/>
      <c r="P342" s="13"/>
      <c r="Q342" s="13"/>
      <c r="R342" s="13"/>
      <c r="S342" s="13"/>
      <c r="T342" s="13"/>
    </row>
    <row r="343" spans="1:20" s="20" customFormat="1" ht="15" customHeight="1" x14ac:dyDescent="0.3">
      <c r="A343" s="13"/>
      <c r="B343" s="129" t="s">
        <v>833</v>
      </c>
      <c r="C343" s="164" t="s">
        <v>834</v>
      </c>
      <c r="D343" s="128"/>
      <c r="E343" s="128"/>
      <c r="F343" s="128"/>
      <c r="G343" s="128"/>
      <c r="H343" s="128"/>
      <c r="I343" s="128"/>
      <c r="J343" s="128"/>
      <c r="K343" s="13"/>
      <c r="L343" s="13"/>
      <c r="M343" s="13"/>
      <c r="N343" s="13"/>
      <c r="O343" s="13"/>
      <c r="P343" s="13"/>
      <c r="Q343" s="13"/>
      <c r="R343" s="13"/>
      <c r="S343" s="13"/>
      <c r="T343" s="13"/>
    </row>
    <row r="344" spans="1:20" s="20" customFormat="1" ht="15" customHeight="1" x14ac:dyDescent="0.3">
      <c r="A344" s="13"/>
      <c r="B344" s="129" t="s">
        <v>835</v>
      </c>
      <c r="C344" s="164" t="s">
        <v>836</v>
      </c>
      <c r="D344" s="128"/>
      <c r="E344" s="128"/>
      <c r="F344" s="128"/>
      <c r="G344" s="128"/>
      <c r="H344" s="128"/>
      <c r="I344" s="128"/>
      <c r="J344" s="128"/>
      <c r="K344" s="13"/>
      <c r="L344" s="13"/>
      <c r="M344" s="13"/>
      <c r="N344" s="13"/>
      <c r="O344" s="13"/>
      <c r="P344" s="13"/>
      <c r="Q344" s="13"/>
      <c r="R344" s="13"/>
      <c r="S344" s="13"/>
      <c r="T344" s="13"/>
    </row>
    <row r="345" spans="1:20" s="20" customFormat="1" ht="15" customHeight="1" x14ac:dyDescent="0.3">
      <c r="A345" s="13"/>
      <c r="B345" s="129" t="s">
        <v>837</v>
      </c>
      <c r="C345" s="164" t="s">
        <v>838</v>
      </c>
      <c r="D345" s="128"/>
      <c r="E345" s="128"/>
      <c r="F345" s="128"/>
      <c r="G345" s="128"/>
      <c r="H345" s="128"/>
      <c r="I345" s="128"/>
      <c r="J345" s="128"/>
      <c r="K345" s="13"/>
      <c r="L345" s="13"/>
      <c r="M345" s="13"/>
      <c r="N345" s="13"/>
      <c r="O345" s="13"/>
      <c r="P345" s="13"/>
      <c r="Q345" s="13"/>
      <c r="R345" s="13"/>
      <c r="S345" s="13"/>
      <c r="T345" s="13"/>
    </row>
    <row r="346" spans="1:20" s="20" customFormat="1" ht="15" customHeight="1" x14ac:dyDescent="0.3">
      <c r="A346" s="13"/>
      <c r="B346" s="129" t="s">
        <v>839</v>
      </c>
      <c r="C346" s="164" t="s">
        <v>945</v>
      </c>
      <c r="D346" s="128"/>
      <c r="E346" s="128"/>
      <c r="F346" s="128"/>
      <c r="G346" s="128"/>
      <c r="H346" s="128"/>
      <c r="I346" s="128"/>
      <c r="J346" s="128"/>
      <c r="K346" s="13"/>
      <c r="L346" s="13"/>
      <c r="M346" s="13"/>
      <c r="N346" s="13"/>
      <c r="O346" s="13"/>
      <c r="P346" s="13"/>
      <c r="Q346" s="13"/>
      <c r="R346" s="13"/>
      <c r="S346" s="13"/>
      <c r="T346" s="13"/>
    </row>
    <row r="347" spans="1:20" s="20" customFormat="1" ht="15" customHeight="1" x14ac:dyDescent="0.3">
      <c r="A347" s="13"/>
      <c r="B347" s="129" t="s">
        <v>840</v>
      </c>
      <c r="C347" s="164" t="s">
        <v>841</v>
      </c>
      <c r="D347" s="128"/>
      <c r="E347" s="128"/>
      <c r="F347" s="128"/>
      <c r="G347" s="128"/>
      <c r="H347" s="128"/>
      <c r="I347" s="128"/>
      <c r="J347" s="128"/>
      <c r="K347" s="13"/>
      <c r="L347" s="13"/>
      <c r="M347" s="13"/>
      <c r="N347" s="13"/>
      <c r="O347" s="13"/>
      <c r="P347" s="13"/>
      <c r="Q347" s="13"/>
      <c r="R347" s="13"/>
      <c r="S347" s="13"/>
      <c r="T347" s="13"/>
    </row>
    <row r="348" spans="1:20" s="20" customFormat="1" ht="15" customHeight="1" x14ac:dyDescent="0.3">
      <c r="A348" s="13"/>
      <c r="B348" s="129" t="s">
        <v>842</v>
      </c>
      <c r="C348" s="164" t="s">
        <v>843</v>
      </c>
      <c r="D348" s="128"/>
      <c r="E348" s="128"/>
      <c r="F348" s="128"/>
      <c r="G348" s="128"/>
      <c r="H348" s="128"/>
      <c r="I348" s="128"/>
      <c r="J348" s="128"/>
      <c r="K348" s="13"/>
      <c r="L348" s="13"/>
      <c r="M348" s="13"/>
      <c r="N348" s="13"/>
      <c r="O348" s="13"/>
      <c r="P348" s="13"/>
      <c r="Q348" s="13"/>
      <c r="R348" s="13"/>
      <c r="S348" s="13"/>
      <c r="T348" s="13"/>
    </row>
    <row r="349" spans="1:20" s="20" customFormat="1" ht="15" customHeight="1" x14ac:dyDescent="0.3">
      <c r="A349" s="13"/>
      <c r="B349" s="129" t="s">
        <v>844</v>
      </c>
      <c r="C349" s="164" t="s">
        <v>845</v>
      </c>
      <c r="D349" s="128"/>
      <c r="E349" s="128"/>
      <c r="F349" s="128"/>
      <c r="G349" s="128"/>
      <c r="H349" s="128"/>
      <c r="I349" s="128"/>
      <c r="J349" s="128"/>
      <c r="K349" s="13"/>
      <c r="L349" s="13"/>
      <c r="M349" s="13"/>
      <c r="N349" s="13"/>
      <c r="O349" s="13"/>
      <c r="P349" s="13"/>
      <c r="Q349" s="13"/>
      <c r="R349" s="13"/>
      <c r="S349" s="13"/>
      <c r="T349" s="13"/>
    </row>
    <row r="350" spans="1:20" s="20" customFormat="1" ht="15" customHeight="1" x14ac:dyDescent="0.3">
      <c r="A350" s="13" t="s">
        <v>943</v>
      </c>
      <c r="B350" s="129" t="s">
        <v>846</v>
      </c>
      <c r="C350" s="164" t="s">
        <v>847</v>
      </c>
      <c r="D350" s="128"/>
      <c r="E350" s="128"/>
      <c r="F350" s="128"/>
      <c r="G350" s="128"/>
      <c r="H350" s="128"/>
      <c r="I350" s="128"/>
      <c r="J350" s="128"/>
      <c r="K350" s="13"/>
      <c r="L350" s="13"/>
      <c r="M350" s="13"/>
      <c r="N350" s="13"/>
      <c r="O350" s="13"/>
      <c r="P350" s="13"/>
      <c r="Q350" s="13"/>
      <c r="R350" s="13"/>
      <c r="S350" s="13"/>
      <c r="T350" s="13"/>
    </row>
    <row r="351" spans="1:20" s="20" customFormat="1" ht="15" customHeight="1" x14ac:dyDescent="0.3">
      <c r="A351" s="13"/>
      <c r="B351" s="129" t="s">
        <v>848</v>
      </c>
      <c r="C351" s="164" t="s">
        <v>849</v>
      </c>
      <c r="D351" s="128"/>
      <c r="E351" s="128"/>
      <c r="F351" s="128"/>
      <c r="G351" s="128"/>
      <c r="H351" s="128"/>
      <c r="I351" s="128"/>
      <c r="J351" s="128"/>
      <c r="K351" s="13"/>
      <c r="L351" s="13"/>
      <c r="M351" s="13"/>
      <c r="N351" s="13"/>
      <c r="O351" s="13"/>
      <c r="P351" s="13"/>
      <c r="Q351" s="13"/>
      <c r="R351" s="13"/>
      <c r="S351" s="13"/>
      <c r="T351" s="13"/>
    </row>
    <row r="352" spans="1:20" s="20" customFormat="1" ht="15" customHeight="1" x14ac:dyDescent="0.3">
      <c r="A352" s="13"/>
      <c r="B352" s="129" t="s">
        <v>850</v>
      </c>
      <c r="C352" s="164" t="s">
        <v>851</v>
      </c>
      <c r="D352" s="128"/>
      <c r="E352" s="128"/>
      <c r="F352" s="128"/>
      <c r="G352" s="128"/>
      <c r="H352" s="128"/>
      <c r="I352" s="128"/>
      <c r="J352" s="128"/>
      <c r="K352" s="13"/>
      <c r="L352" s="13"/>
      <c r="M352" s="13"/>
      <c r="N352" s="13"/>
      <c r="O352" s="13"/>
      <c r="P352" s="13"/>
      <c r="Q352" s="13"/>
      <c r="R352" s="13"/>
      <c r="S352" s="13"/>
      <c r="T352" s="13"/>
    </row>
    <row r="353" spans="1:20" s="20" customFormat="1" ht="15" customHeight="1" x14ac:dyDescent="0.3">
      <c r="A353" s="13"/>
      <c r="B353" s="129" t="s">
        <v>852</v>
      </c>
      <c r="C353" s="164" t="s">
        <v>853</v>
      </c>
      <c r="D353" s="128"/>
      <c r="E353" s="128"/>
      <c r="F353" s="128"/>
      <c r="G353" s="128"/>
      <c r="H353" s="128"/>
      <c r="I353" s="128"/>
      <c r="J353" s="128"/>
      <c r="K353" s="13"/>
      <c r="L353" s="13"/>
      <c r="M353" s="13"/>
      <c r="N353" s="13"/>
      <c r="O353" s="13"/>
      <c r="P353" s="13"/>
      <c r="Q353" s="13"/>
      <c r="R353" s="13"/>
      <c r="S353" s="13"/>
      <c r="T353" s="13"/>
    </row>
    <row r="354" spans="1:20" s="20" customFormat="1" ht="15" customHeight="1" x14ac:dyDescent="0.3">
      <c r="A354" s="13"/>
      <c r="B354" s="129" t="s">
        <v>854</v>
      </c>
      <c r="C354" s="164" t="s">
        <v>855</v>
      </c>
      <c r="D354" s="128"/>
      <c r="E354" s="128"/>
      <c r="F354" s="128"/>
      <c r="G354" s="128"/>
      <c r="H354" s="128"/>
      <c r="I354" s="128"/>
      <c r="J354" s="128"/>
      <c r="K354" s="13"/>
      <c r="L354" s="13"/>
      <c r="M354" s="13"/>
      <c r="N354" s="13"/>
      <c r="O354" s="13"/>
      <c r="P354" s="13"/>
      <c r="Q354" s="13"/>
      <c r="R354" s="13"/>
      <c r="S354" s="13"/>
      <c r="T354" s="13"/>
    </row>
    <row r="355" spans="1:20" s="20" customFormat="1" ht="15" customHeight="1" x14ac:dyDescent="0.3">
      <c r="A355" s="13"/>
      <c r="B355" s="129" t="s">
        <v>856</v>
      </c>
      <c r="C355" s="164" t="s">
        <v>857</v>
      </c>
      <c r="D355" s="128"/>
      <c r="E355" s="128"/>
      <c r="F355" s="128"/>
      <c r="G355" s="128"/>
      <c r="H355" s="128"/>
      <c r="I355" s="128"/>
      <c r="J355" s="128"/>
      <c r="K355" s="13"/>
      <c r="L355" s="13"/>
      <c r="M355" s="13"/>
      <c r="N355" s="13"/>
      <c r="O355" s="13"/>
      <c r="P355" s="13"/>
      <c r="Q355" s="13"/>
      <c r="R355" s="13"/>
      <c r="S355" s="13"/>
      <c r="T355" s="13"/>
    </row>
    <row r="356" spans="1:20" s="20" customFormat="1" ht="15" customHeight="1" x14ac:dyDescent="0.3">
      <c r="A356" s="13"/>
      <c r="B356" s="129" t="s">
        <v>858</v>
      </c>
      <c r="C356" s="164" t="s">
        <v>946</v>
      </c>
      <c r="D356" s="128"/>
      <c r="E356" s="128"/>
      <c r="F356" s="128"/>
      <c r="G356" s="128"/>
      <c r="H356" s="128"/>
      <c r="I356" s="128"/>
      <c r="J356" s="128"/>
      <c r="K356" s="13"/>
      <c r="L356" s="13"/>
      <c r="M356" s="13"/>
      <c r="N356" s="13"/>
      <c r="O356" s="13"/>
      <c r="P356" s="13"/>
      <c r="Q356" s="13"/>
      <c r="R356" s="13"/>
      <c r="S356" s="13"/>
      <c r="T356" s="13"/>
    </row>
    <row r="357" spans="1:20" s="20" customFormat="1" ht="15" customHeight="1" x14ac:dyDescent="0.3">
      <c r="A357" s="13"/>
      <c r="B357" s="129" t="s">
        <v>859</v>
      </c>
      <c r="C357" s="164" t="s">
        <v>860</v>
      </c>
      <c r="D357" s="128"/>
      <c r="E357" s="128"/>
      <c r="F357" s="128"/>
      <c r="G357" s="128"/>
      <c r="H357" s="128"/>
      <c r="I357" s="128"/>
      <c r="J357" s="128"/>
      <c r="K357" s="13"/>
      <c r="L357" s="13"/>
      <c r="M357" s="13"/>
      <c r="N357" s="13"/>
      <c r="O357" s="13"/>
      <c r="P357" s="13"/>
      <c r="Q357" s="13"/>
      <c r="R357" s="13"/>
      <c r="S357" s="13"/>
      <c r="T357" s="13"/>
    </row>
    <row r="358" spans="1:20" s="167" customFormat="1" ht="15" customHeight="1" x14ac:dyDescent="0.3">
      <c r="A358" s="165"/>
      <c r="B358" s="129" t="s">
        <v>861</v>
      </c>
      <c r="C358" s="164" t="s">
        <v>862</v>
      </c>
      <c r="D358" s="128"/>
      <c r="E358" s="128"/>
      <c r="F358" s="128"/>
      <c r="G358" s="128"/>
      <c r="H358" s="166"/>
      <c r="I358" s="166"/>
      <c r="J358" s="166"/>
      <c r="K358" s="165"/>
      <c r="L358" s="165"/>
      <c r="M358" s="165"/>
      <c r="N358" s="165"/>
      <c r="O358" s="165"/>
      <c r="P358" s="165"/>
      <c r="Q358" s="165"/>
      <c r="R358" s="165"/>
      <c r="S358" s="165"/>
      <c r="T358" s="165"/>
    </row>
    <row r="359" spans="1:20" s="167" customFormat="1" ht="15" customHeight="1" x14ac:dyDescent="0.3">
      <c r="A359" s="165"/>
      <c r="B359" s="129" t="s">
        <v>863</v>
      </c>
      <c r="C359" s="164" t="s">
        <v>864</v>
      </c>
      <c r="D359" s="128"/>
      <c r="E359" s="128"/>
      <c r="F359" s="128"/>
      <c r="G359" s="128"/>
      <c r="H359" s="166"/>
      <c r="I359" s="166"/>
      <c r="J359" s="166"/>
      <c r="K359" s="165"/>
      <c r="L359" s="165"/>
      <c r="M359" s="165"/>
      <c r="N359" s="165"/>
      <c r="O359" s="165"/>
      <c r="P359" s="165"/>
      <c r="Q359" s="165"/>
      <c r="R359" s="165"/>
      <c r="S359" s="165"/>
      <c r="T359" s="165"/>
    </row>
    <row r="360" spans="1:20" s="167" customFormat="1" ht="15" customHeight="1" x14ac:dyDescent="0.3">
      <c r="A360" s="165"/>
      <c r="B360" s="129" t="s">
        <v>865</v>
      </c>
      <c r="C360" s="164" t="s">
        <v>866</v>
      </c>
      <c r="D360" s="128"/>
      <c r="E360" s="128"/>
      <c r="F360" s="128"/>
      <c r="G360" s="128"/>
      <c r="H360" s="166"/>
      <c r="I360" s="166"/>
      <c r="J360" s="166"/>
      <c r="K360" s="165"/>
      <c r="L360" s="165"/>
      <c r="M360" s="165"/>
      <c r="N360" s="165"/>
      <c r="O360" s="165"/>
      <c r="P360" s="165"/>
      <c r="Q360" s="165"/>
      <c r="R360" s="165"/>
      <c r="S360" s="165"/>
      <c r="T360" s="165"/>
    </row>
    <row r="361" spans="1:20" s="167" customFormat="1" ht="15" customHeight="1" x14ac:dyDescent="0.3">
      <c r="A361" s="165"/>
      <c r="B361" s="129" t="s">
        <v>867</v>
      </c>
      <c r="C361" s="164" t="s">
        <v>868</v>
      </c>
      <c r="D361" s="128"/>
      <c r="E361" s="128"/>
      <c r="F361" s="128"/>
      <c r="G361" s="128"/>
      <c r="H361" s="166"/>
      <c r="I361" s="166"/>
      <c r="J361" s="166"/>
      <c r="K361" s="165"/>
      <c r="L361" s="165"/>
      <c r="M361" s="165"/>
      <c r="N361" s="165"/>
      <c r="O361" s="165"/>
      <c r="P361" s="165"/>
      <c r="Q361" s="165"/>
      <c r="R361" s="165"/>
      <c r="S361" s="165"/>
      <c r="T361" s="165"/>
    </row>
    <row r="362" spans="1:20" s="167" customFormat="1" ht="15" customHeight="1" x14ac:dyDescent="0.3">
      <c r="A362" s="165"/>
      <c r="B362" s="129" t="s">
        <v>869</v>
      </c>
      <c r="C362" s="164" t="s">
        <v>870</v>
      </c>
      <c r="D362" s="128"/>
      <c r="E362" s="128"/>
      <c r="F362" s="128"/>
      <c r="G362" s="128"/>
      <c r="H362" s="166"/>
      <c r="I362" s="166"/>
      <c r="J362" s="166"/>
      <c r="K362" s="165"/>
      <c r="L362" s="165"/>
      <c r="M362" s="165"/>
      <c r="N362" s="165"/>
      <c r="O362" s="165"/>
      <c r="P362" s="165"/>
      <c r="Q362" s="165"/>
      <c r="R362" s="165"/>
      <c r="S362" s="165"/>
      <c r="T362" s="165"/>
    </row>
    <row r="363" spans="1:20" s="167" customFormat="1" ht="15" customHeight="1" x14ac:dyDescent="0.3">
      <c r="A363" s="165"/>
      <c r="B363" s="129" t="s">
        <v>871</v>
      </c>
      <c r="C363" s="164" t="s">
        <v>872</v>
      </c>
      <c r="D363" s="128"/>
      <c r="E363" s="128"/>
      <c r="F363" s="128"/>
      <c r="G363" s="128"/>
      <c r="H363" s="166"/>
      <c r="I363" s="166"/>
      <c r="J363" s="166"/>
      <c r="K363" s="165"/>
      <c r="L363" s="165"/>
      <c r="M363" s="165"/>
      <c r="N363" s="165"/>
      <c r="O363" s="165"/>
      <c r="P363" s="165"/>
      <c r="Q363" s="165"/>
      <c r="R363" s="165"/>
      <c r="S363" s="165"/>
      <c r="T363" s="165"/>
    </row>
    <row r="364" spans="1:20" s="167" customFormat="1" ht="15" customHeight="1" x14ac:dyDescent="0.3">
      <c r="A364" s="165" t="s">
        <v>943</v>
      </c>
      <c r="B364" s="129" t="s">
        <v>873</v>
      </c>
      <c r="C364" s="164" t="s">
        <v>874</v>
      </c>
      <c r="D364" s="128"/>
      <c r="E364" s="128"/>
      <c r="F364" s="128"/>
      <c r="G364" s="128"/>
      <c r="H364" s="166"/>
      <c r="I364" s="166"/>
      <c r="J364" s="166"/>
      <c r="K364" s="165"/>
      <c r="L364" s="165"/>
      <c r="M364" s="165"/>
      <c r="N364" s="165"/>
      <c r="O364" s="165"/>
      <c r="P364" s="165"/>
      <c r="Q364" s="165"/>
      <c r="R364" s="165"/>
      <c r="S364" s="165"/>
      <c r="T364" s="165"/>
    </row>
    <row r="365" spans="1:20" s="167" customFormat="1" ht="15" customHeight="1" x14ac:dyDescent="0.3">
      <c r="A365" s="165"/>
      <c r="B365" s="129" t="s">
        <v>875</v>
      </c>
      <c r="C365" s="164" t="s">
        <v>947</v>
      </c>
      <c r="D365" s="128"/>
      <c r="E365" s="128"/>
      <c r="F365" s="128"/>
      <c r="G365" s="128"/>
      <c r="H365" s="166"/>
      <c r="I365" s="166"/>
      <c r="J365" s="166"/>
      <c r="K365" s="165"/>
      <c r="L365" s="165"/>
      <c r="M365" s="165"/>
      <c r="N365" s="165"/>
      <c r="O365" s="165"/>
      <c r="P365" s="165"/>
      <c r="Q365" s="165"/>
      <c r="R365" s="165"/>
      <c r="S365" s="165"/>
      <c r="T365" s="165"/>
    </row>
    <row r="366" spans="1:20" s="167" customFormat="1" ht="15" customHeight="1" x14ac:dyDescent="0.3">
      <c r="A366" s="165"/>
      <c r="B366" s="129" t="s">
        <v>876</v>
      </c>
      <c r="C366" s="164" t="s">
        <v>877</v>
      </c>
      <c r="D366" s="128"/>
      <c r="E366" s="128"/>
      <c r="F366" s="128"/>
      <c r="G366" s="128"/>
      <c r="H366" s="166"/>
      <c r="I366" s="166"/>
      <c r="J366" s="166"/>
      <c r="K366" s="165"/>
      <c r="L366" s="165"/>
      <c r="M366" s="165"/>
      <c r="N366" s="165"/>
      <c r="O366" s="165"/>
      <c r="P366" s="165"/>
      <c r="Q366" s="165"/>
      <c r="R366" s="165"/>
      <c r="S366" s="165"/>
      <c r="T366" s="165"/>
    </row>
    <row r="367" spans="1:20" s="167" customFormat="1" ht="15" customHeight="1" x14ac:dyDescent="0.3">
      <c r="A367" s="165"/>
      <c r="B367" s="129" t="s">
        <v>878</v>
      </c>
      <c r="C367" s="164" t="s">
        <v>879</v>
      </c>
      <c r="D367" s="128"/>
      <c r="E367" s="128"/>
      <c r="F367" s="128"/>
      <c r="G367" s="128"/>
      <c r="H367" s="166"/>
      <c r="I367" s="166"/>
      <c r="J367" s="166"/>
      <c r="K367" s="165"/>
      <c r="L367" s="165"/>
      <c r="M367" s="165"/>
      <c r="N367" s="165"/>
      <c r="O367" s="165"/>
      <c r="P367" s="165"/>
      <c r="Q367" s="165"/>
      <c r="R367" s="165"/>
      <c r="S367" s="165"/>
      <c r="T367" s="165"/>
    </row>
    <row r="368" spans="1:20" s="167" customFormat="1" ht="15" customHeight="1" x14ac:dyDescent="0.3">
      <c r="A368" s="165"/>
      <c r="B368" s="129" t="s">
        <v>880</v>
      </c>
      <c r="C368" s="164" t="s">
        <v>948</v>
      </c>
      <c r="D368" s="128"/>
      <c r="E368" s="128"/>
      <c r="F368" s="128"/>
      <c r="G368" s="128"/>
      <c r="H368" s="166"/>
      <c r="I368" s="166"/>
      <c r="J368" s="166"/>
      <c r="K368" s="165"/>
      <c r="L368" s="165"/>
      <c r="M368" s="165"/>
      <c r="N368" s="165"/>
      <c r="O368" s="165"/>
      <c r="P368" s="165"/>
      <c r="Q368" s="165"/>
      <c r="R368" s="165"/>
      <c r="S368" s="165"/>
      <c r="T368" s="165"/>
    </row>
    <row r="369" spans="1:20" s="167" customFormat="1" ht="15" customHeight="1" x14ac:dyDescent="0.3">
      <c r="A369" s="165" t="s">
        <v>943</v>
      </c>
      <c r="B369" s="129" t="s">
        <v>881</v>
      </c>
      <c r="C369" s="164" t="s">
        <v>882</v>
      </c>
      <c r="D369" s="128"/>
      <c r="E369" s="128"/>
      <c r="F369" s="128"/>
      <c r="G369" s="128"/>
      <c r="H369" s="166"/>
      <c r="I369" s="166"/>
      <c r="J369" s="166"/>
      <c r="K369" s="165"/>
      <c r="L369" s="165"/>
      <c r="M369" s="165"/>
      <c r="N369" s="165"/>
      <c r="O369" s="165"/>
      <c r="P369" s="165"/>
      <c r="Q369" s="165"/>
      <c r="R369" s="165"/>
      <c r="S369" s="165"/>
      <c r="T369" s="165"/>
    </row>
    <row r="370" spans="1:20" s="167" customFormat="1" ht="15" customHeight="1" x14ac:dyDescent="0.3">
      <c r="A370" s="165"/>
      <c r="B370" s="129" t="s">
        <v>883</v>
      </c>
      <c r="C370" s="164" t="s">
        <v>884</v>
      </c>
      <c r="D370" s="128"/>
      <c r="E370" s="128"/>
      <c r="F370" s="128"/>
      <c r="G370" s="128"/>
      <c r="H370" s="166"/>
      <c r="I370" s="166"/>
      <c r="J370" s="166"/>
      <c r="K370" s="165"/>
      <c r="L370" s="165"/>
      <c r="M370" s="165"/>
      <c r="N370" s="165"/>
      <c r="O370" s="165"/>
      <c r="P370" s="165"/>
      <c r="Q370" s="165"/>
      <c r="R370" s="165"/>
      <c r="S370" s="165"/>
      <c r="T370" s="165"/>
    </row>
    <row r="371" spans="1:20" s="167" customFormat="1" ht="15" customHeight="1" x14ac:dyDescent="0.3">
      <c r="A371" s="165"/>
      <c r="B371" s="129" t="s">
        <v>885</v>
      </c>
      <c r="C371" s="164" t="s">
        <v>886</v>
      </c>
      <c r="D371" s="128"/>
      <c r="E371" s="128"/>
      <c r="F371" s="128"/>
      <c r="G371" s="128"/>
      <c r="H371" s="166"/>
      <c r="I371" s="166"/>
      <c r="J371" s="166"/>
      <c r="K371" s="165"/>
      <c r="L371" s="165"/>
      <c r="M371" s="165"/>
      <c r="N371" s="165"/>
      <c r="O371" s="165"/>
      <c r="P371" s="165"/>
      <c r="Q371" s="165"/>
      <c r="R371" s="165"/>
      <c r="S371" s="165"/>
      <c r="T371" s="165"/>
    </row>
    <row r="372" spans="1:20" s="167" customFormat="1" ht="15" customHeight="1" x14ac:dyDescent="0.3">
      <c r="A372" s="165"/>
      <c r="B372" s="129" t="s">
        <v>887</v>
      </c>
      <c r="C372" s="164" t="s">
        <v>888</v>
      </c>
      <c r="D372" s="128"/>
      <c r="E372" s="128"/>
      <c r="F372" s="128"/>
      <c r="G372" s="128"/>
      <c r="H372" s="166"/>
      <c r="I372" s="166"/>
      <c r="J372" s="166"/>
      <c r="K372" s="165"/>
      <c r="L372" s="165"/>
      <c r="M372" s="165"/>
      <c r="N372" s="165"/>
      <c r="O372" s="165"/>
      <c r="P372" s="165"/>
      <c r="Q372" s="165"/>
      <c r="R372" s="165"/>
      <c r="S372" s="165"/>
      <c r="T372" s="165"/>
    </row>
    <row r="373" spans="1:20" s="167" customFormat="1" ht="15" customHeight="1" x14ac:dyDescent="0.3">
      <c r="A373" s="165"/>
      <c r="B373" s="129" t="s">
        <v>889</v>
      </c>
      <c r="C373" s="164" t="s">
        <v>890</v>
      </c>
      <c r="D373" s="128"/>
      <c r="E373" s="128"/>
      <c r="F373" s="128"/>
      <c r="G373" s="128"/>
      <c r="H373" s="166"/>
      <c r="I373" s="166"/>
      <c r="J373" s="166"/>
      <c r="K373" s="165"/>
      <c r="L373" s="165"/>
      <c r="M373" s="165"/>
      <c r="N373" s="165"/>
      <c r="O373" s="165"/>
      <c r="P373" s="165"/>
      <c r="Q373" s="165"/>
      <c r="R373" s="165"/>
      <c r="S373" s="165"/>
      <c r="T373" s="165"/>
    </row>
    <row r="374" spans="1:20" s="167" customFormat="1" ht="15" customHeight="1" x14ac:dyDescent="0.3">
      <c r="A374" s="165"/>
      <c r="B374" s="129" t="s">
        <v>891</v>
      </c>
      <c r="C374" s="164" t="s">
        <v>892</v>
      </c>
      <c r="D374" s="128"/>
      <c r="E374" s="128"/>
      <c r="F374" s="128"/>
      <c r="G374" s="128"/>
      <c r="H374" s="166"/>
      <c r="I374" s="166"/>
      <c r="J374" s="166"/>
      <c r="K374" s="165"/>
      <c r="L374" s="165"/>
      <c r="M374" s="165"/>
      <c r="N374" s="165"/>
      <c r="O374" s="165"/>
      <c r="P374" s="165"/>
      <c r="Q374" s="165"/>
      <c r="R374" s="165"/>
      <c r="S374" s="165"/>
      <c r="T374" s="165"/>
    </row>
    <row r="375" spans="1:20" s="167" customFormat="1" ht="15" customHeight="1" x14ac:dyDescent="0.3">
      <c r="A375" s="165"/>
      <c r="B375" s="129" t="s">
        <v>893</v>
      </c>
      <c r="C375" s="164" t="s">
        <v>894</v>
      </c>
      <c r="D375" s="128"/>
      <c r="E375" s="128"/>
      <c r="F375" s="128"/>
      <c r="G375" s="128"/>
      <c r="H375" s="166"/>
      <c r="I375" s="166"/>
      <c r="J375" s="166"/>
      <c r="K375" s="165"/>
      <c r="L375" s="165"/>
      <c r="M375" s="165"/>
      <c r="N375" s="165"/>
      <c r="O375" s="165"/>
      <c r="P375" s="165"/>
      <c r="Q375" s="165"/>
      <c r="R375" s="165"/>
      <c r="S375" s="165"/>
      <c r="T375" s="165"/>
    </row>
    <row r="376" spans="1:20" s="167" customFormat="1" ht="15" customHeight="1" x14ac:dyDescent="0.3">
      <c r="A376" s="165"/>
      <c r="B376" s="129" t="s">
        <v>895</v>
      </c>
      <c r="C376" s="164" t="s">
        <v>896</v>
      </c>
      <c r="D376" s="128"/>
      <c r="E376" s="128"/>
      <c r="F376" s="128"/>
      <c r="G376" s="128"/>
      <c r="H376" s="166"/>
      <c r="I376" s="166"/>
      <c r="J376" s="166"/>
      <c r="K376" s="165"/>
      <c r="L376" s="165"/>
      <c r="M376" s="165"/>
      <c r="N376" s="165"/>
      <c r="O376" s="165"/>
      <c r="P376" s="165"/>
      <c r="Q376" s="165"/>
      <c r="R376" s="165"/>
      <c r="S376" s="165"/>
      <c r="T376" s="165"/>
    </row>
    <row r="377" spans="1:20" s="167" customFormat="1" ht="15" customHeight="1" x14ac:dyDescent="0.3">
      <c r="A377" s="165"/>
      <c r="B377" s="129" t="s">
        <v>897</v>
      </c>
      <c r="C377" s="164" t="s">
        <v>898</v>
      </c>
      <c r="D377" s="128"/>
      <c r="E377" s="128"/>
      <c r="F377" s="128"/>
      <c r="G377" s="128"/>
      <c r="H377" s="166"/>
      <c r="I377" s="166"/>
      <c r="J377" s="166"/>
      <c r="K377" s="165"/>
      <c r="L377" s="165"/>
      <c r="M377" s="165"/>
      <c r="N377" s="165"/>
      <c r="O377" s="165"/>
      <c r="P377" s="165"/>
      <c r="Q377" s="165"/>
      <c r="R377" s="165"/>
      <c r="S377" s="165"/>
      <c r="T377" s="165"/>
    </row>
    <row r="378" spans="1:20" s="167" customFormat="1" ht="15" customHeight="1" x14ac:dyDescent="0.3">
      <c r="A378" s="165" t="s">
        <v>943</v>
      </c>
      <c r="B378" s="129" t="s">
        <v>899</v>
      </c>
      <c r="C378" s="164" t="s">
        <v>900</v>
      </c>
      <c r="D378" s="128"/>
      <c r="E378" s="128"/>
      <c r="F378" s="128"/>
      <c r="G378" s="128"/>
      <c r="H378" s="166"/>
      <c r="I378" s="166"/>
      <c r="J378" s="166"/>
      <c r="K378" s="165"/>
      <c r="L378" s="165"/>
      <c r="M378" s="165"/>
      <c r="N378" s="165"/>
      <c r="O378" s="165"/>
      <c r="P378" s="165"/>
      <c r="Q378" s="165"/>
      <c r="R378" s="165"/>
      <c r="S378" s="165"/>
      <c r="T378" s="165"/>
    </row>
    <row r="379" spans="1:20" s="167" customFormat="1" ht="15" customHeight="1" x14ac:dyDescent="0.3">
      <c r="A379" s="165"/>
      <c r="B379" s="129" t="s">
        <v>901</v>
      </c>
      <c r="C379" s="164" t="s">
        <v>902</v>
      </c>
      <c r="D379" s="128"/>
      <c r="E379" s="128"/>
      <c r="F379" s="128"/>
      <c r="G379" s="128"/>
      <c r="H379" s="166"/>
      <c r="I379" s="166"/>
      <c r="J379" s="166"/>
      <c r="K379" s="165"/>
      <c r="L379" s="165"/>
      <c r="M379" s="165"/>
      <c r="N379" s="165"/>
      <c r="O379" s="165"/>
      <c r="P379" s="165"/>
      <c r="Q379" s="165"/>
      <c r="R379" s="165"/>
      <c r="S379" s="165"/>
      <c r="T379" s="165"/>
    </row>
    <row r="380" spans="1:20" s="20" customFormat="1" ht="15" customHeight="1" x14ac:dyDescent="0.3">
      <c r="A380" s="13"/>
      <c r="B380" s="129" t="s">
        <v>903</v>
      </c>
      <c r="C380" s="164" t="s">
        <v>904</v>
      </c>
      <c r="D380" s="128"/>
      <c r="E380" s="128"/>
      <c r="F380" s="128"/>
      <c r="G380" s="128"/>
      <c r="H380" s="128"/>
      <c r="I380" s="128"/>
      <c r="J380" s="128"/>
      <c r="K380" s="13"/>
      <c r="L380" s="13"/>
      <c r="M380" s="13"/>
      <c r="N380" s="13"/>
      <c r="O380" s="13"/>
      <c r="P380" s="13"/>
      <c r="Q380" s="13"/>
      <c r="R380" s="13"/>
      <c r="S380" s="13"/>
      <c r="T380" s="13"/>
    </row>
    <row r="381" spans="1:20" s="20" customFormat="1" ht="15" customHeight="1" x14ac:dyDescent="0.3">
      <c r="A381" s="13"/>
      <c r="B381" s="129" t="s">
        <v>905</v>
      </c>
      <c r="C381" s="164" t="s">
        <v>906</v>
      </c>
      <c r="D381" s="128"/>
      <c r="E381" s="128"/>
      <c r="F381" s="128"/>
      <c r="G381" s="128"/>
      <c r="H381" s="128"/>
      <c r="I381" s="128"/>
      <c r="J381" s="128"/>
      <c r="K381" s="13"/>
      <c r="L381" s="13"/>
      <c r="M381" s="13"/>
      <c r="N381" s="13"/>
      <c r="O381" s="13"/>
      <c r="P381" s="13"/>
      <c r="Q381" s="13"/>
      <c r="R381" s="13"/>
      <c r="S381" s="13"/>
      <c r="T381" s="13"/>
    </row>
    <row r="382" spans="1:20" s="20" customFormat="1" ht="15" customHeight="1" x14ac:dyDescent="0.3">
      <c r="A382" s="13"/>
      <c r="B382" s="129" t="s">
        <v>907</v>
      </c>
      <c r="C382" s="164" t="s">
        <v>908</v>
      </c>
      <c r="D382" s="128"/>
      <c r="E382" s="128"/>
      <c r="F382" s="128"/>
      <c r="G382" s="128"/>
      <c r="H382" s="128"/>
      <c r="I382" s="128"/>
      <c r="J382" s="128"/>
      <c r="K382" s="13"/>
      <c r="L382" s="13"/>
      <c r="M382" s="13"/>
      <c r="N382" s="13"/>
      <c r="O382" s="13"/>
      <c r="P382" s="13"/>
      <c r="Q382" s="13"/>
      <c r="R382" s="13"/>
      <c r="S382" s="13"/>
      <c r="T382" s="13"/>
    </row>
    <row r="383" spans="1:20" s="20" customFormat="1" ht="15" customHeight="1" x14ac:dyDescent="0.3">
      <c r="A383" s="13"/>
      <c r="B383" s="129" t="s">
        <v>909</v>
      </c>
      <c r="C383" s="164" t="s">
        <v>910</v>
      </c>
      <c r="D383" s="128"/>
      <c r="E383" s="128"/>
      <c r="F383" s="128"/>
      <c r="G383" s="128"/>
      <c r="H383" s="128"/>
      <c r="I383" s="128"/>
      <c r="J383" s="128"/>
      <c r="K383" s="13"/>
      <c r="L383" s="13"/>
      <c r="M383" s="13"/>
      <c r="N383" s="13"/>
      <c r="O383" s="13"/>
      <c r="P383" s="13"/>
      <c r="Q383" s="13"/>
      <c r="R383" s="13"/>
      <c r="S383" s="13"/>
      <c r="T383" s="13"/>
    </row>
    <row r="384" spans="1:20" s="20" customFormat="1" ht="15" customHeight="1" x14ac:dyDescent="0.3">
      <c r="A384" s="13"/>
      <c r="B384" s="129" t="s">
        <v>911</v>
      </c>
      <c r="C384" s="164" t="s">
        <v>912</v>
      </c>
      <c r="D384" s="128"/>
      <c r="E384" s="128"/>
      <c r="F384" s="128"/>
      <c r="G384" s="128"/>
      <c r="H384" s="128"/>
      <c r="I384" s="128"/>
      <c r="J384" s="128"/>
      <c r="K384" s="13"/>
      <c r="L384" s="13"/>
      <c r="M384" s="13"/>
      <c r="N384" s="13"/>
      <c r="O384" s="13"/>
      <c r="P384" s="13"/>
      <c r="Q384" s="13"/>
      <c r="R384" s="13"/>
      <c r="S384" s="13"/>
      <c r="T384" s="13"/>
    </row>
    <row r="385" spans="1:20" s="20" customFormat="1" ht="15" customHeight="1" x14ac:dyDescent="0.3">
      <c r="A385" s="13"/>
      <c r="B385" s="129" t="s">
        <v>913</v>
      </c>
      <c r="C385" s="164" t="s">
        <v>914</v>
      </c>
      <c r="D385" s="128"/>
      <c r="E385" s="128"/>
      <c r="F385" s="128"/>
      <c r="G385" s="128"/>
      <c r="H385" s="128"/>
      <c r="I385" s="128"/>
      <c r="J385" s="128"/>
      <c r="K385" s="13"/>
      <c r="L385" s="13"/>
      <c r="M385" s="13"/>
      <c r="N385" s="13"/>
      <c r="O385" s="13"/>
      <c r="P385" s="13"/>
      <c r="Q385" s="13"/>
      <c r="R385" s="13"/>
      <c r="S385" s="13"/>
      <c r="T385" s="13"/>
    </row>
    <row r="386" spans="1:20" s="20" customFormat="1" ht="15" customHeight="1" x14ac:dyDescent="0.3">
      <c r="A386" s="13"/>
      <c r="B386" s="129" t="s">
        <v>915</v>
      </c>
      <c r="C386" s="164" t="s">
        <v>916</v>
      </c>
      <c r="D386" s="128"/>
      <c r="E386" s="128"/>
      <c r="F386" s="128"/>
      <c r="G386" s="128"/>
      <c r="H386" s="128"/>
      <c r="I386" s="128"/>
      <c r="J386" s="128"/>
      <c r="K386" s="13"/>
      <c r="L386" s="13"/>
      <c r="M386" s="13"/>
      <c r="N386" s="13"/>
      <c r="O386" s="13"/>
      <c r="P386" s="13"/>
      <c r="Q386" s="13"/>
      <c r="R386" s="13"/>
      <c r="S386" s="13"/>
      <c r="T386" s="13"/>
    </row>
    <row r="387" spans="1:20" s="20" customFormat="1" ht="15" customHeight="1" x14ac:dyDescent="0.3">
      <c r="A387" s="13"/>
      <c r="B387" s="129" t="s">
        <v>917</v>
      </c>
      <c r="C387" s="164" t="s">
        <v>918</v>
      </c>
      <c r="D387" s="128"/>
      <c r="E387" s="128"/>
      <c r="F387" s="128"/>
      <c r="G387" s="128"/>
      <c r="H387" s="128"/>
      <c r="I387" s="128"/>
      <c r="J387" s="128"/>
      <c r="K387" s="13"/>
      <c r="L387" s="13"/>
      <c r="M387" s="13"/>
      <c r="N387" s="13"/>
      <c r="O387" s="13"/>
      <c r="P387" s="13"/>
      <c r="Q387" s="13"/>
      <c r="R387" s="13"/>
      <c r="S387" s="13"/>
      <c r="T387" s="13"/>
    </row>
    <row r="388" spans="1:20" s="20" customFormat="1" ht="15" customHeight="1" x14ac:dyDescent="0.3">
      <c r="A388" s="13" t="s">
        <v>943</v>
      </c>
      <c r="B388" s="129" t="s">
        <v>919</v>
      </c>
      <c r="C388" s="164" t="s">
        <v>920</v>
      </c>
      <c r="D388" s="128"/>
      <c r="E388" s="128"/>
      <c r="F388" s="128"/>
      <c r="G388" s="128"/>
      <c r="H388" s="128"/>
      <c r="I388" s="128"/>
      <c r="J388" s="128"/>
      <c r="K388" s="13"/>
      <c r="L388" s="13"/>
      <c r="M388" s="13"/>
      <c r="N388" s="13"/>
      <c r="O388" s="13"/>
      <c r="P388" s="13"/>
      <c r="Q388" s="13"/>
      <c r="R388" s="13"/>
      <c r="S388" s="13"/>
      <c r="T388" s="13"/>
    </row>
    <row r="389" spans="1:20" s="20" customFormat="1" ht="15" customHeight="1" x14ac:dyDescent="0.3">
      <c r="A389" s="13"/>
      <c r="B389" s="129" t="s">
        <v>921</v>
      </c>
      <c r="C389" s="164" t="s">
        <v>922</v>
      </c>
      <c r="D389" s="128"/>
      <c r="E389" s="128"/>
      <c r="F389" s="128"/>
      <c r="G389" s="128"/>
      <c r="H389" s="128"/>
      <c r="I389" s="128"/>
      <c r="J389" s="128"/>
      <c r="K389" s="13"/>
      <c r="L389" s="13"/>
      <c r="M389" s="13"/>
      <c r="N389" s="13"/>
      <c r="O389" s="13"/>
      <c r="P389" s="13"/>
      <c r="Q389" s="13"/>
      <c r="R389" s="13"/>
      <c r="S389" s="13"/>
      <c r="T389" s="13"/>
    </row>
    <row r="390" spans="1:20" s="20" customFormat="1" ht="15" customHeight="1" x14ac:dyDescent="0.3">
      <c r="A390" s="13"/>
      <c r="B390" s="129" t="s">
        <v>923</v>
      </c>
      <c r="C390" s="164" t="s">
        <v>924</v>
      </c>
      <c r="D390" s="128"/>
      <c r="E390" s="128"/>
      <c r="F390" s="128"/>
      <c r="G390" s="128"/>
      <c r="H390" s="128"/>
      <c r="I390" s="128"/>
      <c r="J390" s="128"/>
      <c r="K390" s="13"/>
      <c r="L390" s="13"/>
      <c r="M390" s="13"/>
      <c r="N390" s="13"/>
      <c r="O390" s="13"/>
      <c r="P390" s="13"/>
      <c r="Q390" s="13"/>
      <c r="R390" s="13"/>
      <c r="S390" s="13"/>
      <c r="T390" s="13"/>
    </row>
    <row r="391" spans="1:20" s="20" customFormat="1" ht="15" customHeight="1" x14ac:dyDescent="0.3">
      <c r="A391" s="13"/>
      <c r="B391" s="129" t="s">
        <v>925</v>
      </c>
      <c r="C391" s="164" t="s">
        <v>926</v>
      </c>
      <c r="D391" s="128"/>
      <c r="E391" s="128"/>
      <c r="F391" s="128"/>
      <c r="G391" s="128"/>
      <c r="H391" s="128"/>
      <c r="I391" s="128"/>
      <c r="J391" s="128"/>
      <c r="K391" s="13"/>
      <c r="L391" s="13"/>
      <c r="M391" s="13"/>
      <c r="N391" s="13"/>
      <c r="O391" s="13"/>
      <c r="P391" s="13"/>
      <c r="Q391" s="13"/>
      <c r="R391" s="13"/>
      <c r="S391" s="13"/>
      <c r="T391" s="13"/>
    </row>
    <row r="392" spans="1:20" s="20" customFormat="1" ht="15" customHeight="1" x14ac:dyDescent="0.3">
      <c r="A392" s="13"/>
      <c r="B392" s="129" t="s">
        <v>927</v>
      </c>
      <c r="C392" s="164" t="s">
        <v>928</v>
      </c>
      <c r="D392" s="128"/>
      <c r="E392" s="128"/>
      <c r="F392" s="128"/>
      <c r="G392" s="128"/>
      <c r="H392" s="128"/>
      <c r="I392" s="128"/>
      <c r="J392" s="128"/>
      <c r="K392" s="13"/>
      <c r="L392" s="13"/>
      <c r="M392" s="13"/>
      <c r="N392" s="13"/>
      <c r="O392" s="13"/>
      <c r="P392" s="13"/>
      <c r="Q392" s="13"/>
      <c r="R392" s="13"/>
      <c r="S392" s="13"/>
      <c r="T392" s="13"/>
    </row>
    <row r="393" spans="1:20" s="20" customFormat="1" ht="15" customHeight="1" x14ac:dyDescent="0.3">
      <c r="A393" s="13"/>
      <c r="B393" s="129" t="s">
        <v>929</v>
      </c>
      <c r="C393" s="164" t="s">
        <v>930</v>
      </c>
      <c r="D393" s="128"/>
      <c r="E393" s="128"/>
      <c r="F393" s="128"/>
      <c r="G393" s="128"/>
      <c r="H393" s="128"/>
      <c r="I393" s="128"/>
      <c r="J393" s="128"/>
      <c r="K393" s="13"/>
      <c r="L393" s="13"/>
      <c r="M393" s="13"/>
      <c r="N393" s="13"/>
      <c r="O393" s="13"/>
      <c r="P393" s="13"/>
      <c r="Q393" s="13"/>
      <c r="R393" s="13"/>
      <c r="S393" s="13"/>
      <c r="T393" s="13"/>
    </row>
    <row r="394" spans="1:20" s="20" customFormat="1" ht="15" customHeight="1" x14ac:dyDescent="0.3">
      <c r="A394" s="13" t="s">
        <v>943</v>
      </c>
      <c r="B394" s="129" t="s">
        <v>931</v>
      </c>
      <c r="C394" s="164" t="s">
        <v>932</v>
      </c>
      <c r="D394" s="128"/>
      <c r="E394" s="128"/>
      <c r="F394" s="128"/>
      <c r="G394" s="128"/>
      <c r="H394" s="128"/>
      <c r="I394" s="128"/>
      <c r="J394" s="128"/>
      <c r="K394" s="13"/>
      <c r="L394" s="13"/>
      <c r="M394" s="13"/>
      <c r="N394" s="13"/>
      <c r="O394" s="13"/>
      <c r="P394" s="13"/>
      <c r="Q394" s="13"/>
      <c r="R394" s="13"/>
      <c r="S394" s="13"/>
      <c r="T394" s="13"/>
    </row>
    <row r="395" spans="1:20" s="20" customFormat="1" ht="15" customHeight="1" x14ac:dyDescent="0.3">
      <c r="A395" s="13"/>
      <c r="B395" s="129" t="s">
        <v>933</v>
      </c>
      <c r="C395" s="164" t="s">
        <v>934</v>
      </c>
      <c r="D395" s="128"/>
      <c r="E395" s="128"/>
      <c r="F395" s="128"/>
      <c r="G395" s="128"/>
      <c r="H395" s="128"/>
      <c r="I395" s="128"/>
      <c r="J395" s="128"/>
      <c r="K395" s="13"/>
      <c r="L395" s="13"/>
      <c r="M395" s="13"/>
      <c r="N395" s="13"/>
      <c r="O395" s="13"/>
      <c r="P395" s="13"/>
      <c r="Q395" s="13"/>
      <c r="R395" s="13"/>
      <c r="S395" s="13"/>
      <c r="T395" s="13"/>
    </row>
    <row r="396" spans="1:20" s="20" customFormat="1" ht="15" customHeight="1" x14ac:dyDescent="0.3">
      <c r="A396" s="13"/>
      <c r="B396" s="129" t="s">
        <v>935</v>
      </c>
      <c r="C396" s="164" t="s">
        <v>936</v>
      </c>
      <c r="D396" s="128"/>
      <c r="E396" s="128"/>
      <c r="F396" s="128"/>
      <c r="G396" s="128"/>
      <c r="H396" s="128"/>
      <c r="I396" s="128"/>
      <c r="J396" s="128"/>
      <c r="K396" s="13"/>
      <c r="L396" s="13"/>
      <c r="M396" s="13"/>
      <c r="N396" s="13"/>
      <c r="O396" s="13"/>
      <c r="P396" s="13"/>
      <c r="Q396" s="13"/>
      <c r="R396" s="13"/>
      <c r="S396" s="13"/>
      <c r="T396" s="13"/>
    </row>
    <row r="397" spans="1:20" s="20" customFormat="1" ht="15" customHeight="1" x14ac:dyDescent="0.3">
      <c r="A397" s="13" t="s">
        <v>943</v>
      </c>
      <c r="B397" s="129" t="s">
        <v>937</v>
      </c>
      <c r="C397" s="164" t="s">
        <v>938</v>
      </c>
      <c r="D397" s="128"/>
      <c r="E397" s="128"/>
      <c r="F397" s="128"/>
      <c r="G397" s="128"/>
      <c r="H397" s="128"/>
      <c r="I397" s="128"/>
      <c r="J397" s="128"/>
      <c r="K397" s="13"/>
      <c r="L397" s="13"/>
      <c r="M397" s="13"/>
      <c r="N397" s="13"/>
      <c r="O397" s="13"/>
      <c r="P397" s="13"/>
      <c r="Q397" s="13"/>
      <c r="R397" s="13"/>
      <c r="S397" s="13"/>
      <c r="T397" s="13"/>
    </row>
    <row r="398" spans="1:20" s="20" customFormat="1" ht="15" customHeight="1" x14ac:dyDescent="0.3">
      <c r="A398" s="13"/>
      <c r="B398" s="129" t="s">
        <v>939</v>
      </c>
      <c r="C398" s="164" t="s">
        <v>940</v>
      </c>
      <c r="D398" s="128"/>
      <c r="E398" s="128"/>
      <c r="F398" s="128"/>
      <c r="G398" s="128"/>
      <c r="H398" s="128"/>
      <c r="I398" s="128"/>
      <c r="J398" s="128"/>
      <c r="K398" s="13"/>
      <c r="L398" s="13"/>
      <c r="M398" s="13"/>
      <c r="N398" s="13"/>
      <c r="O398" s="13"/>
      <c r="P398" s="13"/>
      <c r="Q398" s="13"/>
      <c r="R398" s="13"/>
      <c r="S398" s="13"/>
      <c r="T398" s="13"/>
    </row>
    <row r="399" spans="1:20" s="20" customFormat="1" ht="15" customHeight="1" x14ac:dyDescent="0.3">
      <c r="A399" s="13"/>
      <c r="B399" s="129" t="s">
        <v>941</v>
      </c>
      <c r="C399" s="164" t="s">
        <v>942</v>
      </c>
      <c r="D399" s="128"/>
      <c r="E399" s="128"/>
      <c r="F399" s="128"/>
      <c r="G399" s="128"/>
      <c r="H399" s="128"/>
      <c r="I399" s="128"/>
      <c r="J399" s="128"/>
      <c r="K399" s="13"/>
      <c r="L399" s="13"/>
      <c r="M399" s="13"/>
      <c r="N399" s="13"/>
      <c r="O399" s="13"/>
      <c r="P399" s="13"/>
      <c r="Q399" s="13"/>
      <c r="R399" s="13"/>
      <c r="S399" s="13"/>
      <c r="T399" s="13"/>
    </row>
    <row r="400" spans="1:20" s="20" customFormat="1" ht="15" customHeight="1" x14ac:dyDescent="0.3">
      <c r="A400" s="13"/>
      <c r="B400" s="129" t="s">
        <v>1001</v>
      </c>
      <c r="C400" s="311" t="s">
        <v>1013</v>
      </c>
      <c r="D400" s="128"/>
      <c r="E400" s="128"/>
      <c r="F400" s="128"/>
      <c r="G400" s="128"/>
      <c r="H400" s="128"/>
      <c r="I400" s="128"/>
      <c r="J400" s="128"/>
      <c r="K400" s="13"/>
      <c r="L400" s="13"/>
      <c r="M400" s="13"/>
      <c r="N400" s="13"/>
      <c r="O400" s="13"/>
      <c r="P400" s="13"/>
      <c r="Q400" s="13"/>
      <c r="R400" s="13"/>
      <c r="S400" s="13"/>
      <c r="T400" s="13"/>
    </row>
    <row r="401" spans="1:20" s="20" customFormat="1" ht="15" customHeight="1" x14ac:dyDescent="0.3">
      <c r="A401" s="13"/>
      <c r="B401" s="129" t="s">
        <v>1002</v>
      </c>
      <c r="C401" s="311" t="s">
        <v>1014</v>
      </c>
      <c r="D401" s="128"/>
      <c r="E401" s="128"/>
      <c r="F401" s="128"/>
      <c r="G401" s="128"/>
      <c r="H401" s="128"/>
      <c r="I401" s="128"/>
      <c r="J401" s="128"/>
      <c r="K401" s="13"/>
      <c r="L401" s="13"/>
      <c r="M401" s="13"/>
      <c r="N401" s="13"/>
      <c r="O401" s="13"/>
      <c r="P401" s="13"/>
      <c r="Q401" s="13"/>
      <c r="R401" s="13"/>
      <c r="S401" s="13"/>
      <c r="T401" s="13"/>
    </row>
    <row r="402" spans="1:20" s="20" customFormat="1" ht="15" customHeight="1" x14ac:dyDescent="0.3">
      <c r="A402" s="13"/>
      <c r="B402" s="129" t="s">
        <v>1003</v>
      </c>
      <c r="C402" s="311" t="s">
        <v>1015</v>
      </c>
      <c r="D402" s="128"/>
      <c r="E402" s="128"/>
      <c r="F402" s="128"/>
      <c r="G402" s="128"/>
      <c r="H402" s="128"/>
      <c r="I402" s="128"/>
      <c r="J402" s="128"/>
      <c r="K402" s="13"/>
      <c r="L402" s="13"/>
      <c r="M402" s="13"/>
      <c r="N402" s="13"/>
      <c r="O402" s="13"/>
      <c r="P402" s="13"/>
      <c r="Q402" s="13"/>
      <c r="R402" s="13"/>
      <c r="S402" s="13"/>
      <c r="T402" s="13"/>
    </row>
    <row r="403" spans="1:20" s="20" customFormat="1" ht="15" customHeight="1" x14ac:dyDescent="0.3">
      <c r="A403" s="13"/>
      <c r="B403" s="129" t="s">
        <v>1004</v>
      </c>
      <c r="C403" s="311" t="s">
        <v>1016</v>
      </c>
      <c r="D403" s="128"/>
      <c r="E403" s="128"/>
      <c r="F403" s="128"/>
      <c r="G403" s="128"/>
      <c r="H403" s="128"/>
      <c r="I403" s="128"/>
      <c r="J403" s="128"/>
      <c r="K403" s="13"/>
      <c r="L403" s="13"/>
      <c r="M403" s="13"/>
      <c r="N403" s="13"/>
      <c r="O403" s="13"/>
      <c r="P403" s="13"/>
      <c r="Q403" s="13"/>
      <c r="R403" s="13"/>
      <c r="S403" s="13"/>
      <c r="T403" s="13"/>
    </row>
    <row r="404" spans="1:20" s="20" customFormat="1" ht="15" customHeight="1" x14ac:dyDescent="0.3">
      <c r="A404" s="13"/>
      <c r="B404" s="129" t="s">
        <v>1005</v>
      </c>
      <c r="C404" s="311" t="s">
        <v>1017</v>
      </c>
      <c r="D404" s="128"/>
      <c r="E404" s="128"/>
      <c r="F404" s="128"/>
      <c r="G404" s="128"/>
      <c r="H404" s="128"/>
      <c r="I404" s="128"/>
      <c r="J404" s="128"/>
      <c r="K404" s="13"/>
      <c r="L404" s="13"/>
      <c r="M404" s="13"/>
      <c r="N404" s="13"/>
      <c r="O404" s="13"/>
      <c r="P404" s="13"/>
      <c r="Q404" s="13"/>
      <c r="R404" s="13"/>
      <c r="S404" s="13"/>
      <c r="T404" s="13"/>
    </row>
    <row r="405" spans="1:20" s="20" customFormat="1" ht="15" customHeight="1" x14ac:dyDescent="0.3">
      <c r="A405" s="13"/>
      <c r="B405" s="129" t="s">
        <v>1006</v>
      </c>
      <c r="C405" s="311" t="s">
        <v>1018</v>
      </c>
      <c r="D405" s="128"/>
      <c r="E405" s="128"/>
      <c r="F405" s="128"/>
      <c r="G405" s="128"/>
      <c r="H405" s="128"/>
      <c r="I405" s="128"/>
      <c r="J405" s="128"/>
      <c r="K405" s="13"/>
      <c r="L405" s="13"/>
      <c r="M405" s="13"/>
      <c r="N405" s="13"/>
      <c r="O405" s="13"/>
      <c r="P405" s="13"/>
      <c r="Q405" s="13"/>
      <c r="R405" s="13"/>
      <c r="S405" s="13"/>
      <c r="T405" s="13"/>
    </row>
    <row r="406" spans="1:20" s="20" customFormat="1" ht="15" customHeight="1" x14ac:dyDescent="0.3">
      <c r="A406" s="13"/>
      <c r="B406" s="129" t="s">
        <v>1007</v>
      </c>
      <c r="C406" s="311" t="s">
        <v>1019</v>
      </c>
      <c r="D406" s="128"/>
      <c r="E406" s="128"/>
      <c r="F406" s="128"/>
      <c r="G406" s="128"/>
      <c r="H406" s="128"/>
      <c r="I406" s="128"/>
      <c r="J406" s="128"/>
      <c r="K406" s="13"/>
      <c r="L406" s="13"/>
      <c r="M406" s="13"/>
      <c r="N406" s="13"/>
      <c r="O406" s="13"/>
      <c r="P406" s="13"/>
      <c r="Q406" s="13"/>
      <c r="R406" s="13"/>
      <c r="S406" s="13"/>
      <c r="T406" s="13"/>
    </row>
    <row r="407" spans="1:20" s="20" customFormat="1" ht="15" customHeight="1" x14ac:dyDescent="0.3">
      <c r="A407" s="13"/>
      <c r="B407" s="129" t="s">
        <v>1008</v>
      </c>
      <c r="C407" s="311" t="s">
        <v>1020</v>
      </c>
      <c r="D407" s="128"/>
      <c r="E407" s="128"/>
      <c r="F407" s="128"/>
      <c r="G407" s="128"/>
      <c r="H407" s="128"/>
      <c r="I407" s="128"/>
      <c r="J407" s="128"/>
      <c r="K407" s="13"/>
      <c r="L407" s="13"/>
      <c r="M407" s="13"/>
      <c r="N407" s="13"/>
      <c r="O407" s="13"/>
      <c r="P407" s="13"/>
      <c r="Q407" s="13"/>
      <c r="R407" s="13"/>
      <c r="S407" s="13"/>
      <c r="T407" s="13"/>
    </row>
    <row r="408" spans="1:20" s="20" customFormat="1" ht="15" customHeight="1" x14ac:dyDescent="0.3">
      <c r="A408" s="13"/>
      <c r="B408" s="129" t="s">
        <v>1009</v>
      </c>
      <c r="C408" s="311" t="s">
        <v>1021</v>
      </c>
      <c r="D408" s="128"/>
      <c r="E408" s="128"/>
      <c r="F408" s="128"/>
      <c r="G408" s="128"/>
      <c r="H408" s="128"/>
      <c r="I408" s="128"/>
      <c r="J408" s="128"/>
      <c r="K408" s="13"/>
      <c r="L408" s="13"/>
      <c r="M408" s="13"/>
      <c r="N408" s="13"/>
      <c r="O408" s="13"/>
      <c r="P408" s="13"/>
      <c r="Q408" s="13"/>
      <c r="R408" s="13"/>
      <c r="S408" s="13"/>
      <c r="T408" s="13"/>
    </row>
    <row r="409" spans="1:20" s="20" customFormat="1" ht="15" customHeight="1" x14ac:dyDescent="0.3">
      <c r="A409" s="13"/>
      <c r="B409" s="129" t="s">
        <v>1010</v>
      </c>
      <c r="C409" s="311" t="s">
        <v>1022</v>
      </c>
      <c r="D409" s="128"/>
      <c r="E409" s="128"/>
      <c r="F409" s="128"/>
      <c r="G409" s="128"/>
      <c r="H409" s="128"/>
      <c r="I409" s="128"/>
      <c r="J409" s="128"/>
      <c r="K409" s="13"/>
      <c r="L409" s="13"/>
      <c r="M409" s="13"/>
      <c r="N409" s="13"/>
      <c r="O409" s="13"/>
      <c r="P409" s="13"/>
      <c r="Q409" s="13"/>
      <c r="R409" s="13"/>
      <c r="S409" s="13"/>
      <c r="T409" s="13"/>
    </row>
    <row r="410" spans="1:20" s="20" customFormat="1" ht="15" customHeight="1" x14ac:dyDescent="0.3">
      <c r="A410" s="13"/>
      <c r="B410" s="129" t="s">
        <v>1011</v>
      </c>
      <c r="C410" s="311" t="s">
        <v>1023</v>
      </c>
      <c r="D410" s="128"/>
      <c r="E410" s="128"/>
      <c r="F410" s="128"/>
      <c r="G410" s="128"/>
      <c r="H410" s="128"/>
      <c r="I410" s="128"/>
      <c r="J410" s="128"/>
      <c r="K410" s="13"/>
      <c r="L410" s="13"/>
      <c r="M410" s="13"/>
      <c r="N410" s="13"/>
      <c r="O410" s="13"/>
      <c r="P410" s="13"/>
      <c r="Q410" s="13"/>
      <c r="R410" s="13"/>
      <c r="S410" s="13"/>
      <c r="T410" s="13"/>
    </row>
    <row r="411" spans="1:20" s="20" customFormat="1" ht="15" customHeight="1" x14ac:dyDescent="0.3">
      <c r="A411" s="13"/>
      <c r="B411" s="129" t="s">
        <v>1012</v>
      </c>
      <c r="C411" s="311" t="s">
        <v>1024</v>
      </c>
      <c r="D411" s="128"/>
      <c r="E411" s="128"/>
      <c r="F411" s="128"/>
      <c r="G411" s="128"/>
      <c r="H411" s="128"/>
      <c r="I411" s="128"/>
      <c r="J411" s="128"/>
      <c r="K411" s="13"/>
      <c r="L411" s="13"/>
      <c r="M411" s="13"/>
      <c r="N411" s="13"/>
      <c r="O411" s="13"/>
      <c r="P411" s="13"/>
      <c r="Q411" s="13"/>
      <c r="R411" s="13"/>
      <c r="S411" s="13"/>
      <c r="T411" s="13"/>
    </row>
    <row r="412" spans="1:20" s="20" customFormat="1" ht="15" customHeight="1" x14ac:dyDescent="0.3">
      <c r="A412" s="13"/>
      <c r="B412" s="129"/>
      <c r="C412" s="311"/>
      <c r="D412" s="128"/>
      <c r="E412" s="128"/>
      <c r="F412" s="128"/>
      <c r="G412" s="128"/>
      <c r="H412" s="128"/>
      <c r="I412" s="128"/>
      <c r="J412" s="128"/>
      <c r="K412" s="13"/>
      <c r="L412" s="13"/>
      <c r="M412" s="13"/>
      <c r="N412" s="13"/>
      <c r="O412" s="13"/>
      <c r="P412" s="13"/>
      <c r="Q412" s="13"/>
      <c r="R412" s="13"/>
      <c r="S412" s="13"/>
      <c r="T412" s="13"/>
    </row>
    <row r="413" spans="1:20" s="20" customFormat="1" ht="15" customHeight="1" x14ac:dyDescent="0.3">
      <c r="A413" s="13"/>
      <c r="B413" s="369"/>
      <c r="C413" s="369"/>
      <c r="D413" s="369"/>
      <c r="E413" s="369"/>
      <c r="F413" s="369"/>
      <c r="G413" s="369"/>
      <c r="H413" s="370"/>
      <c r="I413" s="370"/>
      <c r="J413" s="370"/>
      <c r="K413" s="13"/>
      <c r="L413" s="13"/>
      <c r="M413" s="13"/>
      <c r="N413" s="13"/>
      <c r="O413" s="13"/>
      <c r="P413" s="13"/>
      <c r="Q413" s="13"/>
      <c r="R413" s="13"/>
      <c r="S413" s="13"/>
      <c r="T413" s="13"/>
    </row>
    <row r="414" spans="1:20" s="20" customFormat="1" ht="15" customHeight="1" x14ac:dyDescent="0.3">
      <c r="A414" s="13"/>
      <c r="B414" s="422" t="s">
        <v>1034</v>
      </c>
      <c r="C414" s="422"/>
      <c r="D414" s="422"/>
      <c r="E414" s="422"/>
      <c r="F414" s="422"/>
      <c r="G414" s="368" t="s">
        <v>767</v>
      </c>
      <c r="H414" s="370"/>
      <c r="I414" s="370"/>
      <c r="J414" s="370"/>
      <c r="K414" s="13"/>
      <c r="L414" s="13"/>
      <c r="M414" s="13"/>
      <c r="N414" s="13"/>
      <c r="O414" s="13"/>
      <c r="P414" s="13"/>
      <c r="Q414" s="13"/>
      <c r="R414" s="13"/>
      <c r="S414" s="13"/>
      <c r="T414" s="13"/>
    </row>
    <row r="415" spans="1:20" s="20" customFormat="1" ht="15" customHeight="1" x14ac:dyDescent="0.3">
      <c r="A415" s="13"/>
      <c r="B415" s="371"/>
      <c r="C415" s="372"/>
      <c r="D415" s="370"/>
      <c r="E415" s="370"/>
      <c r="F415" s="370"/>
      <c r="G415" s="370"/>
      <c r="H415" s="370"/>
      <c r="I415" s="370"/>
      <c r="J415" s="370"/>
      <c r="K415" s="13"/>
      <c r="L415" s="13"/>
      <c r="M415" s="13"/>
      <c r="N415" s="13"/>
      <c r="O415" s="13"/>
      <c r="P415" s="13"/>
      <c r="Q415" s="13"/>
      <c r="R415" s="13"/>
      <c r="S415" s="13"/>
      <c r="T415" s="13"/>
    </row>
    <row r="416" spans="1:20" s="20" customFormat="1" ht="15" customHeight="1" x14ac:dyDescent="0.3">
      <c r="A416" s="13"/>
      <c r="B416" s="129"/>
      <c r="C416" s="311"/>
      <c r="D416" s="128"/>
      <c r="E416" s="128"/>
      <c r="F416" s="128"/>
      <c r="G416" s="128"/>
      <c r="H416" s="128"/>
      <c r="I416" s="128"/>
      <c r="J416" s="128"/>
      <c r="K416" s="13"/>
      <c r="L416" s="13"/>
      <c r="M416" s="13"/>
      <c r="N416" s="13"/>
      <c r="O416" s="13"/>
      <c r="P416" s="13"/>
      <c r="Q416" s="13"/>
      <c r="R416" s="13"/>
      <c r="S416" s="13"/>
      <c r="T416" s="13"/>
    </row>
    <row r="417" spans="1:20" s="20" customFormat="1" ht="15" customHeight="1" x14ac:dyDescent="0.3">
      <c r="A417" s="13"/>
      <c r="B417" s="129"/>
      <c r="C417" s="311"/>
      <c r="D417" s="128"/>
      <c r="E417" s="128"/>
      <c r="F417" s="128"/>
      <c r="G417" s="128"/>
      <c r="H417" s="128"/>
      <c r="I417" s="128"/>
      <c r="J417" s="128"/>
      <c r="K417" s="13"/>
      <c r="L417" s="13"/>
      <c r="M417" s="13"/>
      <c r="N417" s="13"/>
      <c r="O417" s="13"/>
      <c r="P417" s="13"/>
      <c r="Q417" s="13"/>
      <c r="R417" s="13"/>
      <c r="S417" s="13"/>
      <c r="T417" s="13"/>
    </row>
    <row r="418" spans="1:20" s="20" customFormat="1" ht="15" customHeight="1" x14ac:dyDescent="0.3">
      <c r="A418" s="13"/>
      <c r="B418" s="129"/>
      <c r="C418" s="164"/>
      <c r="D418" s="128"/>
      <c r="E418" s="128"/>
      <c r="F418" s="128"/>
      <c r="G418" s="128"/>
      <c r="H418" s="128"/>
      <c r="I418" s="128"/>
      <c r="J418" s="128"/>
      <c r="K418" s="13"/>
      <c r="L418" s="13"/>
      <c r="M418" s="13"/>
      <c r="N418" s="13"/>
      <c r="O418" s="13"/>
      <c r="P418" s="13"/>
      <c r="Q418" s="13"/>
      <c r="R418" s="13"/>
      <c r="S418" s="13"/>
      <c r="T418" s="13"/>
    </row>
    <row r="419" spans="1:20" s="20" customFormat="1" ht="15" customHeight="1" x14ac:dyDescent="0.3">
      <c r="A419" s="13"/>
      <c r="B419" s="129"/>
      <c r="C419" s="164"/>
      <c r="D419" s="128"/>
      <c r="E419" s="128"/>
      <c r="F419" s="128"/>
      <c r="G419" s="128"/>
      <c r="H419" s="128"/>
      <c r="I419" s="376" t="s">
        <v>999</v>
      </c>
      <c r="J419" s="128"/>
      <c r="K419" s="13"/>
      <c r="L419" s="13"/>
      <c r="M419" s="13"/>
      <c r="N419" s="13"/>
      <c r="O419" s="13"/>
      <c r="P419" s="13"/>
      <c r="Q419" s="13"/>
      <c r="R419" s="13"/>
      <c r="S419" s="13"/>
      <c r="T419" s="13"/>
    </row>
    <row r="420" spans="1:20" s="20" customFormat="1" ht="15" customHeight="1" x14ac:dyDescent="0.3">
      <c r="A420" s="13"/>
      <c r="B420" s="129"/>
      <c r="C420" s="131"/>
      <c r="D420" s="128"/>
      <c r="E420" s="128"/>
      <c r="F420" s="128"/>
      <c r="G420" s="128"/>
      <c r="H420" s="128"/>
      <c r="I420" s="347" t="s">
        <v>998</v>
      </c>
      <c r="J420" s="128"/>
      <c r="K420" s="13"/>
      <c r="L420" s="13"/>
      <c r="M420" s="13"/>
      <c r="N420" s="13"/>
      <c r="O420" s="13"/>
      <c r="P420" s="13"/>
      <c r="Q420" s="13"/>
      <c r="R420" s="13"/>
      <c r="S420" s="13"/>
      <c r="T420" s="13"/>
    </row>
    <row r="421" spans="1:20" s="20" customFormat="1" ht="15" customHeight="1" x14ac:dyDescent="0.3">
      <c r="A421" s="13"/>
      <c r="B421" s="129"/>
      <c r="C421" s="164"/>
      <c r="D421" s="128"/>
      <c r="E421" s="128"/>
      <c r="F421" s="128"/>
      <c r="G421" s="128"/>
      <c r="H421" s="128"/>
      <c r="I421" s="128"/>
      <c r="J421" s="128"/>
      <c r="K421" s="13"/>
      <c r="L421" s="13"/>
      <c r="M421" s="13"/>
      <c r="N421" s="13"/>
      <c r="O421" s="13"/>
      <c r="P421" s="13"/>
      <c r="Q421" s="13"/>
      <c r="R421" s="13"/>
      <c r="S421" s="13"/>
      <c r="T421" s="13"/>
    </row>
  </sheetData>
  <sheetProtection algorithmName="SHA-512" hashValue="uWIBAw7WiK3jRH2b/3IMXbD3HKnOBj8E0XIOO/GF/zjzLFpTSuApGyiKUXJkDLfo+v7JAlTKbiYbr6FxEiLb5g==" saltValue="rpL82wjei8xEhh5wa5VArA==" spinCount="100000" sheet="1" objects="1" scenarios="1" selectLockedCells="1"/>
  <mergeCells count="21">
    <mergeCell ref="C24:J24"/>
    <mergeCell ref="C25:J25"/>
    <mergeCell ref="C26:J26"/>
    <mergeCell ref="C27:J27"/>
    <mergeCell ref="C18:J18"/>
    <mergeCell ref="B414:F414"/>
    <mergeCell ref="A2:M2"/>
    <mergeCell ref="C3:J3"/>
    <mergeCell ref="C7:J7"/>
    <mergeCell ref="B8:B9"/>
    <mergeCell ref="B20:F20"/>
    <mergeCell ref="C33:J33"/>
    <mergeCell ref="B10:B17"/>
    <mergeCell ref="E8:J14"/>
    <mergeCell ref="E16:J16"/>
    <mergeCell ref="E17:J17"/>
    <mergeCell ref="C28:J28"/>
    <mergeCell ref="C30:J30"/>
    <mergeCell ref="C31:J31"/>
    <mergeCell ref="C32:J32"/>
    <mergeCell ref="C29:J29"/>
  </mergeCells>
  <hyperlinks>
    <hyperlink ref="B138" r:id="rId1" display="AN1020"/>
    <hyperlink ref="B140" r:id="rId2" display="AN1010"/>
    <hyperlink ref="B141" r:id="rId3" display="AN1030"/>
    <hyperlink ref="B142" r:id="rId4" display="AN1040"/>
    <hyperlink ref="B143" r:id="rId5" display="AN1050"/>
    <hyperlink ref="B144" r:id="rId6" display="AN1060"/>
    <hyperlink ref="B146" r:id="rId7" display="AN1070"/>
    <hyperlink ref="B149" r:id="rId8" display="AN1080"/>
    <hyperlink ref="B150" r:id="rId9" display="AN1090"/>
    <hyperlink ref="B113" r:id="rId10" display="AN1100"/>
    <hyperlink ref="E17" r:id="rId11"/>
    <hyperlink ref="E17:J17" r:id="rId12" display="info@ace-hplc.com"/>
    <hyperlink ref="G20" r:id="rId13"/>
    <hyperlink ref="G414" r:id="rId14"/>
    <hyperlink ref="I419" location="'Application Notes'!A1" display="Top"/>
  </hyperlinks>
  <pageMargins left="0.70866141732283472" right="0.70866141732283472" top="0.74803149606299213" bottom="0.74803149606299213" header="0.31496062992125984" footer="0.31496062992125984"/>
  <pageSetup paperSize="9" fitToWidth="2" fitToHeight="3" orientation="portrait" r:id="rId15"/>
  <drawing r:id="rId16"/>
  <legacyDrawing r:id="rId17"/>
  <mc:AlternateContent xmlns:mc="http://schemas.openxmlformats.org/markup-compatibility/2006">
    <mc:Choice Requires="x14">
      <controls>
        <mc:AlternateContent xmlns:mc="http://schemas.openxmlformats.org/markup-compatibility/2006">
          <mc:Choice Requires="x14">
            <control shapeId="16452" r:id="rId18" name="Drop Down 68">
              <controlPr defaultSize="0" autoLine="0" autoPict="0">
                <anchor moveWithCells="1">
                  <from>
                    <xdr:col>1</xdr:col>
                    <xdr:colOff>0</xdr:colOff>
                    <xdr:row>7</xdr:row>
                    <xdr:rowOff>53340</xdr:rowOff>
                  </from>
                  <to>
                    <xdr:col>3</xdr:col>
                    <xdr:colOff>68580</xdr:colOff>
                    <xdr:row>8</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K180"/>
  <sheetViews>
    <sheetView showGridLines="0" showRowColHeaders="0" zoomScale="75" zoomScaleNormal="75" workbookViewId="0"/>
  </sheetViews>
  <sheetFormatPr defaultColWidth="0" defaultRowHeight="15" customHeight="1" zeroHeight="1" x14ac:dyDescent="0.3"/>
  <cols>
    <col min="1" max="1" width="28.5546875" style="116" customWidth="1"/>
    <col min="2" max="2" width="31.6640625" style="13" bestFit="1" customWidth="1"/>
    <col min="3" max="3" width="2" style="13" customWidth="1"/>
    <col min="4" max="5" width="9.109375" style="13" customWidth="1"/>
    <col min="6" max="6" width="3.33203125" style="13" customWidth="1"/>
    <col min="7" max="7" width="31.6640625" style="13" bestFit="1" customWidth="1"/>
    <col min="8" max="8" width="2" style="13" customWidth="1"/>
    <col min="9" max="10" width="9.109375" style="13" customWidth="1"/>
    <col min="11" max="13" width="9.109375" style="116" customWidth="1"/>
    <col min="14" max="20" width="0" style="116" hidden="1" customWidth="1"/>
    <col min="21" max="63" width="0" style="121" hidden="1" customWidth="1"/>
    <col min="64" max="16384" width="9.109375" style="122" hidden="1"/>
  </cols>
  <sheetData>
    <row r="1" spans="1:63" s="15" customFormat="1" ht="27" customHeight="1" x14ac:dyDescent="0.4">
      <c r="A1" s="377"/>
      <c r="J1" s="132" t="s">
        <v>1048</v>
      </c>
    </row>
    <row r="2" spans="1:63" s="15" customFormat="1" ht="27" customHeight="1" x14ac:dyDescent="0.5">
      <c r="A2" s="390" t="s">
        <v>124</v>
      </c>
      <c r="B2" s="390"/>
      <c r="C2" s="390"/>
      <c r="D2" s="390"/>
      <c r="E2" s="390"/>
      <c r="F2" s="390"/>
      <c r="G2" s="390"/>
      <c r="H2" s="390"/>
      <c r="I2" s="390"/>
      <c r="J2" s="390"/>
      <c r="K2" s="390"/>
      <c r="L2" s="390"/>
      <c r="M2" s="390"/>
    </row>
    <row r="3" spans="1:63" s="16" customFormat="1" ht="127.8" customHeight="1" x14ac:dyDescent="0.4">
      <c r="D3" s="388" t="s">
        <v>1046</v>
      </c>
      <c r="E3" s="388"/>
      <c r="F3" s="388"/>
      <c r="G3" s="388"/>
      <c r="H3" s="388"/>
      <c r="I3" s="388"/>
      <c r="J3" s="388"/>
    </row>
    <row r="4" spans="1:63" s="16" customFormat="1" ht="15.6" customHeight="1" x14ac:dyDescent="0.4">
      <c r="D4" s="388" t="s">
        <v>1030</v>
      </c>
      <c r="E4" s="388"/>
      <c r="F4" s="388"/>
      <c r="G4" s="388"/>
      <c r="H4" s="388"/>
      <c r="I4" s="388"/>
      <c r="J4" s="388"/>
    </row>
    <row r="5" spans="1:63" s="16" customFormat="1" ht="15.6" customHeight="1" x14ac:dyDescent="0.4">
      <c r="D5" s="434" t="s">
        <v>767</v>
      </c>
      <c r="E5" s="435"/>
      <c r="F5" s="435"/>
      <c r="G5" s="435"/>
      <c r="H5" s="435"/>
      <c r="I5" s="359"/>
      <c r="J5" s="359"/>
    </row>
    <row r="6" spans="1:63" s="16" customFormat="1" ht="15.6" customHeight="1" x14ac:dyDescent="0.4">
      <c r="D6" s="380"/>
      <c r="E6" s="381"/>
      <c r="F6" s="381"/>
      <c r="G6" s="381"/>
      <c r="H6" s="381"/>
      <c r="I6" s="378"/>
      <c r="J6" s="378"/>
    </row>
    <row r="7" spans="1:63" s="16" customFormat="1" ht="15.6" customHeight="1" x14ac:dyDescent="0.4">
      <c r="D7" s="380"/>
      <c r="E7" s="381"/>
      <c r="F7" s="381"/>
      <c r="G7" s="381"/>
      <c r="H7" s="381"/>
      <c r="I7" s="378"/>
      <c r="J7" s="378"/>
    </row>
    <row r="8" spans="1:63" s="116" customFormat="1" ht="21" x14ac:dyDescent="0.4">
      <c r="A8" s="37"/>
      <c r="B8" s="436" t="s">
        <v>1047</v>
      </c>
      <c r="C8" s="436"/>
      <c r="D8" s="436"/>
      <c r="E8" s="436"/>
      <c r="F8" s="436"/>
      <c r="G8" s="436"/>
      <c r="H8" s="436"/>
      <c r="I8" s="436"/>
      <c r="J8" s="436"/>
      <c r="K8" s="115"/>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row>
    <row r="9" spans="1:63" s="116" customFormat="1" ht="20.399999999999999" x14ac:dyDescent="0.35">
      <c r="A9" s="37"/>
      <c r="B9" s="437" t="s">
        <v>1044</v>
      </c>
      <c r="C9" s="437"/>
      <c r="D9" s="437"/>
      <c r="E9" s="437"/>
      <c r="F9" s="437"/>
      <c r="G9" s="437"/>
      <c r="H9" s="437"/>
      <c r="I9" s="437"/>
      <c r="J9" s="437"/>
      <c r="K9" s="115"/>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row>
    <row r="10" spans="1:63" s="116" customFormat="1" ht="17.399999999999999" x14ac:dyDescent="0.3">
      <c r="A10" s="37"/>
      <c r="B10" s="40"/>
      <c r="C10" s="80"/>
      <c r="D10" s="80"/>
      <c r="E10" s="80"/>
      <c r="F10" s="80"/>
      <c r="G10" s="40"/>
      <c r="H10" s="41"/>
      <c r="I10" s="41"/>
      <c r="J10" s="41"/>
      <c r="K10" s="115"/>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row>
    <row r="11" spans="1:63" s="116" customFormat="1" ht="14.4" x14ac:dyDescent="0.3">
      <c r="A11" s="37"/>
      <c r="B11" s="118"/>
      <c r="C11" s="118"/>
      <c r="D11" s="72"/>
      <c r="E11" s="137"/>
      <c r="F11" s="118"/>
      <c r="G11" s="118"/>
      <c r="H11" s="118"/>
      <c r="I11" s="120"/>
      <c r="J11" s="137"/>
      <c r="K11" s="115"/>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row>
    <row r="12" spans="1:63" s="116" customFormat="1" ht="14.4" x14ac:dyDescent="0.3">
      <c r="A12" s="37"/>
      <c r="B12" s="118"/>
      <c r="C12" s="118"/>
      <c r="D12" s="72"/>
      <c r="E12" s="137"/>
      <c r="F12" s="118"/>
      <c r="G12" s="118"/>
      <c r="H12" s="118"/>
      <c r="I12" s="120"/>
      <c r="J12" s="137"/>
      <c r="K12" s="115"/>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row>
    <row r="13" spans="1:63" s="116" customFormat="1" ht="14.4" x14ac:dyDescent="0.3">
      <c r="A13" s="37"/>
      <c r="B13" s="118"/>
      <c r="C13" s="118"/>
      <c r="D13" s="72"/>
      <c r="E13" s="137"/>
      <c r="F13" s="118"/>
      <c r="G13" s="118"/>
      <c r="H13" s="118"/>
      <c r="I13" s="120"/>
      <c r="J13" s="137"/>
      <c r="K13" s="115"/>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row>
    <row r="14" spans="1:63" s="116" customFormat="1" ht="14.4" x14ac:dyDescent="0.3">
      <c r="A14" s="37"/>
      <c r="B14" s="118"/>
      <c r="C14" s="118"/>
      <c r="D14" s="72"/>
      <c r="E14" s="137"/>
      <c r="F14" s="118"/>
      <c r="G14" s="391"/>
      <c r="H14" s="118"/>
      <c r="I14" s="120"/>
      <c r="J14" s="118"/>
      <c r="K14" s="115"/>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row>
    <row r="15" spans="1:63" s="116" customFormat="1" ht="15" customHeight="1" x14ac:dyDescent="0.3">
      <c r="A15" s="37"/>
      <c r="B15" s="118"/>
      <c r="C15" s="118"/>
      <c r="D15" s="118"/>
      <c r="E15" s="118"/>
      <c r="F15" s="118"/>
      <c r="G15" s="391"/>
      <c r="H15" s="118"/>
      <c r="I15" s="120"/>
      <c r="J15" s="137"/>
      <c r="K15" s="115"/>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row>
    <row r="16" spans="1:63" s="116" customFormat="1" ht="78.599999999999994" customHeight="1" x14ac:dyDescent="0.3">
      <c r="A16" s="115"/>
      <c r="B16" s="118"/>
      <c r="C16" s="118"/>
      <c r="D16" s="118"/>
      <c r="E16" s="118"/>
      <c r="F16" s="118"/>
      <c r="G16" s="379"/>
      <c r="H16" s="379"/>
      <c r="I16" s="379"/>
      <c r="J16" s="379"/>
      <c r="K16" s="115"/>
      <c r="L16" s="115"/>
      <c r="M16" s="115"/>
      <c r="N16" s="115"/>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row>
    <row r="17" spans="1:63" s="116" customFormat="1" ht="15" customHeight="1" x14ac:dyDescent="0.3">
      <c r="A17" s="115"/>
      <c r="B17" s="433" t="s">
        <v>784</v>
      </c>
      <c r="C17" s="433"/>
      <c r="D17" s="433"/>
      <c r="E17" s="433"/>
      <c r="F17" s="433"/>
      <c r="G17" s="433"/>
      <c r="H17" s="433"/>
      <c r="I17" s="433"/>
      <c r="J17" s="433"/>
      <c r="K17" s="115"/>
      <c r="L17" s="115"/>
      <c r="M17" s="115"/>
      <c r="N17" s="115"/>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s="116" customFormat="1" ht="9.6" customHeight="1" x14ac:dyDescent="0.3">
      <c r="A18" s="115"/>
      <c r="B18" s="118"/>
      <c r="C18" s="118"/>
      <c r="D18" s="118"/>
      <c r="E18" s="118"/>
      <c r="F18" s="118"/>
      <c r="G18" s="379"/>
      <c r="H18" s="379"/>
      <c r="I18" s="379"/>
      <c r="J18" s="379"/>
      <c r="K18" s="115"/>
      <c r="L18" s="115"/>
      <c r="M18" s="115"/>
      <c r="N18" s="115"/>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row>
    <row r="19" spans="1:63" s="116" customFormat="1" ht="15" customHeight="1" x14ac:dyDescent="0.3">
      <c r="A19" s="115"/>
      <c r="B19" s="118"/>
      <c r="C19" s="118"/>
      <c r="D19" s="118"/>
      <c r="E19" s="118"/>
      <c r="F19" s="119"/>
      <c r="G19" s="379"/>
      <c r="H19" s="379"/>
      <c r="I19" s="379"/>
      <c r="J19" s="379"/>
      <c r="K19" s="115"/>
      <c r="L19" s="115"/>
      <c r="M19" s="115"/>
      <c r="N19" s="115"/>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row>
    <row r="20" spans="1:63" s="116" customFormat="1" ht="15" customHeight="1" x14ac:dyDescent="0.3">
      <c r="A20" s="115"/>
      <c r="B20" s="118"/>
      <c r="C20" s="118"/>
      <c r="D20" s="118"/>
      <c r="E20" s="118"/>
      <c r="F20" s="119"/>
      <c r="G20" s="379"/>
      <c r="H20" s="379"/>
      <c r="I20" s="379"/>
      <c r="J20" s="379"/>
      <c r="K20" s="115"/>
      <c r="L20" s="115"/>
      <c r="M20" s="115"/>
      <c r="N20" s="115"/>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row>
    <row r="21" spans="1:63" s="116" customFormat="1" ht="14.4" x14ac:dyDescent="0.3">
      <c r="A21" s="115"/>
      <c r="B21" s="119"/>
      <c r="C21" s="119"/>
      <c r="D21" s="119"/>
      <c r="E21" s="119"/>
      <c r="F21" s="119"/>
      <c r="G21" s="123"/>
      <c r="H21" s="124"/>
      <c r="I21" s="123"/>
      <c r="J21" s="113"/>
      <c r="K21" s="115"/>
      <c r="L21" s="115"/>
      <c r="M21" s="115"/>
      <c r="N21" s="115"/>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row>
    <row r="22" spans="1:63" s="116" customFormat="1" ht="14.4" x14ac:dyDescent="0.3">
      <c r="A22" s="115"/>
      <c r="B22" s="119"/>
      <c r="C22" s="119"/>
      <c r="D22" s="119"/>
      <c r="E22" s="119"/>
      <c r="F22" s="119"/>
      <c r="G22" s="123"/>
      <c r="H22" s="124"/>
      <c r="I22" s="123"/>
      <c r="J22" s="113"/>
      <c r="K22" s="115"/>
      <c r="L22" s="115"/>
      <c r="M22" s="115"/>
      <c r="N22" s="115"/>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row>
    <row r="23" spans="1:63" s="116" customFormat="1" ht="14.4" x14ac:dyDescent="0.3">
      <c r="A23" s="115"/>
      <c r="B23" s="119"/>
      <c r="C23" s="119"/>
      <c r="D23" s="119"/>
      <c r="E23" s="119"/>
      <c r="F23" s="119"/>
      <c r="G23" s="119"/>
      <c r="H23" s="119"/>
      <c r="I23" s="119"/>
      <c r="J23" s="119"/>
      <c r="K23" s="115"/>
      <c r="L23" s="115"/>
      <c r="M23" s="115"/>
      <c r="N23" s="115"/>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row>
    <row r="24" spans="1:63" s="116" customFormat="1" ht="14.4" x14ac:dyDescent="0.3">
      <c r="A24" s="115"/>
      <c r="B24" s="119"/>
      <c r="C24" s="119"/>
      <c r="D24" s="119"/>
      <c r="E24" s="119"/>
      <c r="F24" s="119"/>
      <c r="G24" s="119"/>
      <c r="H24" s="119"/>
      <c r="I24" s="119"/>
      <c r="J24" s="119"/>
      <c r="K24" s="115"/>
      <c r="L24" s="115"/>
      <c r="M24" s="115"/>
      <c r="N24" s="115"/>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row>
    <row r="25" spans="1:63" s="116" customFormat="1" ht="14.4" x14ac:dyDescent="0.3">
      <c r="A25" s="115"/>
      <c r="B25" s="119"/>
      <c r="C25" s="119"/>
      <c r="D25" s="119"/>
      <c r="E25" s="119"/>
      <c r="F25" s="119"/>
      <c r="G25" s="119"/>
      <c r="H25" s="119"/>
      <c r="I25" s="119"/>
      <c r="J25" s="119"/>
      <c r="K25" s="115"/>
      <c r="L25" s="115"/>
      <c r="M25" s="115"/>
      <c r="N25" s="115"/>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row>
    <row r="26" spans="1:63" s="116" customFormat="1" ht="14.4" x14ac:dyDescent="0.3">
      <c r="A26" s="115"/>
      <c r="B26" s="119"/>
      <c r="C26" s="119"/>
      <c r="D26" s="119"/>
      <c r="E26" s="119"/>
      <c r="F26" s="119"/>
      <c r="G26" s="119"/>
      <c r="H26" s="119"/>
      <c r="I26" s="119"/>
      <c r="J26" s="119"/>
      <c r="K26" s="115"/>
      <c r="L26" s="115"/>
      <c r="M26" s="115"/>
      <c r="N26" s="115"/>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row>
    <row r="27" spans="1:63" s="116" customFormat="1" ht="14.4" x14ac:dyDescent="0.3">
      <c r="A27" s="115"/>
      <c r="B27" s="119"/>
      <c r="C27" s="119"/>
      <c r="D27" s="119"/>
      <c r="E27" s="119"/>
      <c r="F27" s="119"/>
      <c r="G27" s="119"/>
      <c r="H27" s="119"/>
      <c r="I27" s="119"/>
      <c r="J27" s="119"/>
      <c r="K27" s="115"/>
      <c r="L27" s="115"/>
      <c r="M27" s="115"/>
      <c r="N27" s="115"/>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row>
    <row r="28" spans="1:63" s="116" customFormat="1" ht="293.39999999999998" customHeight="1" x14ac:dyDescent="0.3">
      <c r="A28" s="115"/>
      <c r="B28" s="119"/>
      <c r="C28" s="119"/>
      <c r="D28" s="119"/>
      <c r="E28" s="119"/>
      <c r="F28" s="119"/>
      <c r="G28" s="119"/>
      <c r="H28" s="119"/>
      <c r="I28" s="120"/>
      <c r="J28" s="119"/>
      <c r="K28" s="115"/>
      <c r="L28" s="115"/>
      <c r="M28" s="115"/>
      <c r="N28" s="115"/>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row>
    <row r="29" spans="1:63" s="116" customFormat="1" ht="14.4" x14ac:dyDescent="0.3">
      <c r="A29" s="115"/>
      <c r="B29" s="119"/>
      <c r="C29" s="119"/>
      <c r="D29" s="119"/>
      <c r="E29" s="119"/>
      <c r="F29" s="119"/>
      <c r="G29" s="119"/>
      <c r="H29" s="119"/>
      <c r="I29" s="114"/>
      <c r="J29" s="119"/>
      <c r="K29" s="115"/>
      <c r="L29" s="115"/>
      <c r="M29" s="115"/>
      <c r="N29" s="115"/>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row>
    <row r="30" spans="1:63" s="116" customFormat="1" ht="14.4" hidden="1" x14ac:dyDescent="0.3">
      <c r="A30" s="115"/>
      <c r="K30" s="115"/>
      <c r="L30" s="115"/>
      <c r="M30" s="115"/>
      <c r="N30" s="115"/>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row>
    <row r="31" spans="1:63" s="116" customFormat="1" ht="14.4" x14ac:dyDescent="0.3">
      <c r="A31" s="115"/>
      <c r="B31" s="119"/>
      <c r="C31" s="119"/>
      <c r="D31" s="119"/>
      <c r="E31" s="119"/>
      <c r="F31" s="119"/>
      <c r="G31" s="119"/>
      <c r="H31" s="119"/>
      <c r="I31" s="114"/>
      <c r="J31" s="119"/>
      <c r="K31" s="115"/>
      <c r="L31" s="115"/>
      <c r="M31" s="115"/>
      <c r="N31" s="115"/>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row>
    <row r="32" spans="1:63" s="116" customFormat="1" ht="15.75" customHeight="1" x14ac:dyDescent="0.3">
      <c r="A32" s="115"/>
      <c r="B32" s="429" t="s">
        <v>1029</v>
      </c>
      <c r="C32" s="429"/>
      <c r="D32" s="429"/>
      <c r="E32" s="429"/>
      <c r="F32" s="429"/>
      <c r="G32" s="429"/>
      <c r="H32" s="429"/>
      <c r="I32" s="429"/>
      <c r="J32" s="429"/>
      <c r="K32" s="115"/>
      <c r="L32" s="115"/>
      <c r="M32" s="115"/>
      <c r="N32" s="115"/>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row>
    <row r="33" spans="1:63" s="116" customFormat="1" ht="15.75" customHeight="1" x14ac:dyDescent="0.3">
      <c r="A33" s="115"/>
      <c r="B33" s="429"/>
      <c r="C33" s="429"/>
      <c r="D33" s="429"/>
      <c r="E33" s="429"/>
      <c r="F33" s="429"/>
      <c r="G33" s="429"/>
      <c r="H33" s="429"/>
      <c r="I33" s="429"/>
      <c r="J33" s="429"/>
      <c r="K33" s="115"/>
      <c r="L33" s="115"/>
      <c r="M33" s="115"/>
      <c r="N33" s="115"/>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row>
    <row r="34" spans="1:63" s="16" customFormat="1" ht="15.6" customHeight="1" x14ac:dyDescent="0.4">
      <c r="D34" s="359"/>
      <c r="E34" s="359"/>
      <c r="F34" s="359"/>
      <c r="G34" s="359"/>
      <c r="H34" s="359"/>
      <c r="I34" s="359"/>
      <c r="J34" s="359"/>
    </row>
    <row r="35" spans="1:63" s="18" customFormat="1" ht="21" x14ac:dyDescent="0.4">
      <c r="A35" s="37"/>
      <c r="B35" s="436" t="s">
        <v>771</v>
      </c>
      <c r="C35" s="436"/>
      <c r="D35" s="436"/>
      <c r="E35" s="436"/>
      <c r="F35" s="436"/>
      <c r="G35" s="436"/>
      <c r="H35" s="436"/>
      <c r="I35" s="436"/>
      <c r="J35" s="436"/>
      <c r="K35" s="115"/>
      <c r="L35" s="115"/>
      <c r="M35" s="115"/>
      <c r="N35" s="115"/>
      <c r="O35" s="115"/>
      <c r="P35" s="115"/>
      <c r="Q35" s="115"/>
      <c r="R35" s="115"/>
      <c r="S35" s="115"/>
      <c r="T35" s="115"/>
    </row>
    <row r="36" spans="1:63" s="121" customFormat="1" ht="18.75" customHeight="1" x14ac:dyDescent="0.4">
      <c r="A36" s="37"/>
      <c r="B36" s="64"/>
      <c r="C36" s="41"/>
      <c r="D36" s="41"/>
      <c r="E36" s="41"/>
      <c r="F36" s="41"/>
      <c r="G36" s="41"/>
      <c r="H36" s="41"/>
      <c r="I36" s="41"/>
      <c r="J36" s="41"/>
      <c r="K36" s="115"/>
      <c r="L36" s="116"/>
      <c r="M36" s="116"/>
      <c r="N36" s="116"/>
      <c r="O36" s="116"/>
      <c r="P36" s="116"/>
      <c r="Q36" s="116"/>
      <c r="R36" s="116"/>
      <c r="S36" s="116"/>
      <c r="T36" s="116"/>
    </row>
    <row r="37" spans="1:63" s="121" customFormat="1" ht="15" customHeight="1" x14ac:dyDescent="0.3">
      <c r="A37" s="37"/>
      <c r="B37" s="40"/>
      <c r="C37" s="80"/>
      <c r="D37" s="80"/>
      <c r="E37" s="80"/>
      <c r="F37" s="80"/>
      <c r="G37" s="40"/>
      <c r="H37" s="41"/>
      <c r="I37" s="41"/>
      <c r="J37" s="41"/>
      <c r="K37" s="115"/>
      <c r="L37" s="116"/>
      <c r="M37" s="116"/>
      <c r="N37" s="116"/>
      <c r="O37" s="116"/>
      <c r="P37" s="116"/>
      <c r="Q37" s="116"/>
      <c r="R37" s="116"/>
      <c r="S37" s="116"/>
      <c r="T37" s="116"/>
    </row>
    <row r="38" spans="1:63" ht="15" customHeight="1" x14ac:dyDescent="0.3">
      <c r="A38" s="37"/>
      <c r="B38" s="107"/>
      <c r="C38" s="118"/>
      <c r="D38" s="128"/>
      <c r="E38" s="128"/>
      <c r="F38" s="128"/>
      <c r="G38" s="128"/>
      <c r="H38" s="128"/>
      <c r="I38" s="128"/>
      <c r="J38" s="128"/>
      <c r="K38" s="115"/>
    </row>
    <row r="39" spans="1:63" ht="15" customHeight="1" x14ac:dyDescent="0.3">
      <c r="A39" s="37"/>
      <c r="B39" s="107"/>
      <c r="C39" s="118"/>
      <c r="D39" s="128"/>
      <c r="E39" s="128"/>
      <c r="F39" s="128"/>
      <c r="G39" s="128"/>
      <c r="H39" s="128"/>
      <c r="I39" s="128"/>
      <c r="J39" s="128"/>
      <c r="K39" s="115"/>
    </row>
    <row r="40" spans="1:63" ht="15" customHeight="1" x14ac:dyDescent="0.3">
      <c r="A40" s="37"/>
      <c r="B40" s="138"/>
      <c r="C40" s="118"/>
      <c r="D40" s="430"/>
      <c r="E40" s="430"/>
      <c r="F40" s="430"/>
      <c r="G40" s="430"/>
      <c r="H40" s="430"/>
      <c r="I40" s="430"/>
      <c r="J40" s="430"/>
      <c r="K40" s="115"/>
    </row>
    <row r="41" spans="1:63" ht="15" customHeight="1" x14ac:dyDescent="0.3">
      <c r="A41" s="37"/>
      <c r="B41" s="138"/>
      <c r="C41" s="118"/>
      <c r="D41" s="128"/>
      <c r="E41" s="128"/>
      <c r="F41" s="128"/>
      <c r="G41" s="128"/>
      <c r="H41" s="128"/>
      <c r="I41" s="128"/>
      <c r="J41" s="128"/>
      <c r="K41" s="115"/>
    </row>
    <row r="42" spans="1:63" ht="15" customHeight="1" x14ac:dyDescent="0.3">
      <c r="A42" s="37"/>
      <c r="B42" s="138"/>
      <c r="C42" s="118"/>
      <c r="D42" s="128"/>
      <c r="E42" s="128"/>
      <c r="F42" s="128"/>
      <c r="G42" s="128"/>
      <c r="H42" s="128"/>
      <c r="I42" s="128"/>
      <c r="J42" s="128"/>
      <c r="K42" s="115"/>
    </row>
    <row r="43" spans="1:63" s="18" customFormat="1" ht="15" customHeight="1" x14ac:dyDescent="0.3">
      <c r="A43" s="37"/>
      <c r="B43" s="107"/>
      <c r="C43" s="30"/>
      <c r="D43" s="128"/>
      <c r="E43" s="128"/>
      <c r="F43" s="128"/>
      <c r="G43" s="128"/>
      <c r="H43" s="128"/>
      <c r="I43" s="128"/>
      <c r="J43" s="128"/>
      <c r="K43" s="115"/>
      <c r="L43" s="115"/>
      <c r="M43" s="115"/>
      <c r="N43" s="115"/>
      <c r="O43" s="115"/>
      <c r="P43" s="115"/>
      <c r="Q43" s="115"/>
      <c r="R43" s="115"/>
      <c r="S43" s="115"/>
      <c r="T43" s="115"/>
    </row>
    <row r="44" spans="1:63" ht="15" customHeight="1" x14ac:dyDescent="0.3">
      <c r="A44" s="37"/>
      <c r="B44" s="138"/>
      <c r="C44" s="30"/>
      <c r="D44" s="128"/>
      <c r="E44" s="128"/>
      <c r="F44" s="128"/>
      <c r="G44" s="128"/>
      <c r="H44" s="128"/>
      <c r="I44" s="128"/>
      <c r="J44" s="128"/>
      <c r="K44" s="115"/>
    </row>
    <row r="45" spans="1:63" ht="15" customHeight="1" x14ac:dyDescent="0.3">
      <c r="A45" s="37"/>
      <c r="B45" s="138"/>
      <c r="C45" s="30"/>
      <c r="D45" s="128"/>
      <c r="E45" s="128"/>
      <c r="F45" s="128"/>
      <c r="G45" s="128"/>
      <c r="H45" s="128"/>
      <c r="I45" s="128"/>
      <c r="J45" s="128"/>
      <c r="K45" s="115"/>
    </row>
    <row r="46" spans="1:63" ht="15" customHeight="1" x14ac:dyDescent="0.3">
      <c r="A46" s="37"/>
      <c r="B46" s="138"/>
      <c r="C46" s="126"/>
      <c r="D46" s="128"/>
      <c r="E46" s="128"/>
      <c r="F46" s="128"/>
      <c r="G46" s="128"/>
      <c r="H46" s="128"/>
      <c r="I46" s="128"/>
      <c r="J46" s="128"/>
      <c r="K46" s="115"/>
    </row>
    <row r="47" spans="1:63" ht="15" customHeight="1" x14ac:dyDescent="0.3">
      <c r="A47" s="37"/>
      <c r="B47" s="138"/>
      <c r="C47" s="118"/>
      <c r="D47" s="128"/>
      <c r="E47" s="128"/>
      <c r="F47" s="128"/>
      <c r="G47" s="128"/>
      <c r="H47" s="128"/>
      <c r="I47" s="128"/>
      <c r="J47" s="128"/>
      <c r="K47" s="115"/>
    </row>
    <row r="48" spans="1:63" ht="15" customHeight="1" x14ac:dyDescent="0.3">
      <c r="A48" s="37"/>
      <c r="B48" s="162"/>
      <c r="C48" s="118"/>
      <c r="D48" s="128"/>
      <c r="E48" s="128"/>
      <c r="F48" s="128"/>
      <c r="G48" s="128"/>
      <c r="H48" s="128"/>
      <c r="I48" s="128"/>
      <c r="J48" s="128"/>
      <c r="K48" s="115"/>
    </row>
    <row r="49" spans="1:11" ht="15" customHeight="1" x14ac:dyDescent="0.3">
      <c r="A49" s="37"/>
      <c r="B49" s="162"/>
      <c r="C49" s="118"/>
      <c r="D49" s="128"/>
      <c r="E49" s="128"/>
      <c r="F49" s="128"/>
      <c r="G49" s="128"/>
      <c r="H49" s="128"/>
      <c r="I49" s="128"/>
      <c r="J49" s="128"/>
      <c r="K49" s="115"/>
    </row>
    <row r="50" spans="1:11" ht="15" customHeight="1" x14ac:dyDescent="0.3">
      <c r="A50" s="37"/>
      <c r="B50" s="162"/>
      <c r="C50" s="118"/>
      <c r="D50" s="128"/>
      <c r="E50" s="128"/>
      <c r="F50" s="128"/>
      <c r="G50" s="128"/>
      <c r="H50" s="128"/>
      <c r="I50" s="128"/>
      <c r="J50" s="128"/>
      <c r="K50" s="115"/>
    </row>
    <row r="51" spans="1:11" ht="15" customHeight="1" x14ac:dyDescent="0.3">
      <c r="A51" s="37"/>
      <c r="B51" s="162"/>
      <c r="C51" s="118"/>
      <c r="D51" s="128"/>
      <c r="E51" s="128"/>
      <c r="F51" s="128"/>
      <c r="G51" s="128"/>
      <c r="H51" s="128"/>
      <c r="I51" s="128"/>
      <c r="J51" s="128"/>
      <c r="K51" s="115"/>
    </row>
    <row r="52" spans="1:11" ht="15" customHeight="1" x14ac:dyDescent="0.3">
      <c r="A52" s="37"/>
      <c r="B52" s="162"/>
      <c r="C52" s="118"/>
      <c r="D52" s="128"/>
      <c r="E52" s="128"/>
      <c r="F52" s="128"/>
      <c r="G52" s="128"/>
      <c r="H52" s="128"/>
      <c r="I52" s="128"/>
      <c r="J52" s="128"/>
      <c r="K52" s="115"/>
    </row>
    <row r="53" spans="1:11" ht="15" customHeight="1" x14ac:dyDescent="0.3">
      <c r="A53" s="37"/>
      <c r="B53" s="162"/>
      <c r="C53" s="118"/>
      <c r="D53" s="128"/>
      <c r="E53" s="128"/>
      <c r="F53" s="128"/>
      <c r="G53" s="128"/>
      <c r="H53" s="128"/>
      <c r="I53" s="128"/>
      <c r="J53" s="128"/>
      <c r="K53" s="115"/>
    </row>
    <row r="54" spans="1:11" ht="15" customHeight="1" x14ac:dyDescent="0.3">
      <c r="A54" s="37"/>
      <c r="B54" s="162"/>
      <c r="C54" s="118"/>
      <c r="D54" s="128"/>
      <c r="E54" s="128"/>
      <c r="F54" s="128"/>
      <c r="G54" s="128"/>
      <c r="H54" s="128"/>
      <c r="I54" s="128"/>
      <c r="J54" s="128"/>
      <c r="K54" s="115"/>
    </row>
    <row r="55" spans="1:11" ht="15" customHeight="1" x14ac:dyDescent="0.3">
      <c r="A55" s="37"/>
      <c r="B55" s="162"/>
      <c r="C55" s="118"/>
      <c r="D55" s="128"/>
      <c r="E55" s="128"/>
      <c r="F55" s="128"/>
      <c r="G55" s="128"/>
      <c r="H55" s="128"/>
      <c r="I55" s="128"/>
      <c r="J55" s="128"/>
      <c r="K55" s="115"/>
    </row>
    <row r="56" spans="1:11" ht="15" customHeight="1" x14ac:dyDescent="0.3">
      <c r="A56" s="37"/>
      <c r="B56" s="162"/>
      <c r="C56" s="118"/>
      <c r="D56" s="128"/>
      <c r="E56" s="128"/>
      <c r="F56" s="128"/>
      <c r="G56" s="128"/>
      <c r="H56" s="128"/>
      <c r="I56" s="128"/>
      <c r="J56" s="128"/>
      <c r="K56" s="115"/>
    </row>
    <row r="57" spans="1:11" ht="15" customHeight="1" x14ac:dyDescent="0.3">
      <c r="A57" s="37"/>
      <c r="B57" s="162"/>
      <c r="C57" s="118"/>
      <c r="D57" s="128"/>
      <c r="E57" s="128"/>
      <c r="F57" s="128"/>
      <c r="G57" s="128"/>
      <c r="H57" s="128"/>
      <c r="I57" s="128"/>
      <c r="J57" s="128"/>
      <c r="K57" s="115"/>
    </row>
    <row r="58" spans="1:11" ht="15" customHeight="1" x14ac:dyDescent="0.3">
      <c r="A58" s="37"/>
      <c r="B58" s="106"/>
      <c r="C58" s="118"/>
      <c r="D58" s="83"/>
      <c r="E58" s="83"/>
      <c r="F58" s="83"/>
      <c r="G58" s="83"/>
      <c r="H58" s="83"/>
      <c r="I58" s="83"/>
      <c r="J58" s="83"/>
      <c r="K58" s="115"/>
    </row>
    <row r="59" spans="1:11" ht="15" customHeight="1" x14ac:dyDescent="0.3">
      <c r="A59" s="37"/>
      <c r="B59" s="83"/>
      <c r="C59" s="135"/>
      <c r="D59" s="432" t="str">
        <f>VLOOKUP(D84,B76:D83,3,FALSE)</f>
        <v>The ACE C18-AR provides alternative selectivity to standard C18 stationary phases, due to its unique integral phenyl functionality. This phase is ideal for hydrophobic and aromatic compounds.</v>
      </c>
      <c r="E59" s="432"/>
      <c r="F59" s="432"/>
      <c r="G59" s="432"/>
      <c r="H59" s="432"/>
      <c r="I59" s="432"/>
      <c r="J59" s="432"/>
      <c r="K59" s="115"/>
    </row>
    <row r="60" spans="1:11" ht="15" customHeight="1" x14ac:dyDescent="0.3">
      <c r="A60" s="37"/>
      <c r="B60" s="151"/>
      <c r="C60" s="135"/>
      <c r="D60" s="432"/>
      <c r="E60" s="432"/>
      <c r="F60" s="432"/>
      <c r="G60" s="432"/>
      <c r="H60" s="432"/>
      <c r="I60" s="432"/>
      <c r="J60" s="432"/>
      <c r="K60" s="115"/>
    </row>
    <row r="61" spans="1:11" ht="14.4" x14ac:dyDescent="0.3">
      <c r="A61" s="37"/>
      <c r="B61" s="152"/>
      <c r="C61" s="135"/>
      <c r="D61" s="432"/>
      <c r="E61" s="432"/>
      <c r="F61" s="432"/>
      <c r="G61" s="432"/>
      <c r="H61" s="432"/>
      <c r="I61" s="432"/>
      <c r="J61" s="432"/>
      <c r="K61" s="115"/>
    </row>
    <row r="62" spans="1:11" ht="15" customHeight="1" x14ac:dyDescent="0.3">
      <c r="A62" s="37"/>
      <c r="B62" s="152"/>
      <c r="C62" s="135"/>
      <c r="D62" s="432"/>
      <c r="E62" s="432"/>
      <c r="F62" s="432"/>
      <c r="G62" s="432"/>
      <c r="H62" s="432"/>
      <c r="I62" s="432"/>
      <c r="J62" s="432"/>
      <c r="K62" s="115"/>
    </row>
    <row r="63" spans="1:11" ht="15" customHeight="1" x14ac:dyDescent="0.3">
      <c r="A63" s="37"/>
      <c r="B63" s="152"/>
      <c r="C63" s="135"/>
      <c r="D63" s="432"/>
      <c r="E63" s="432"/>
      <c r="F63" s="432"/>
      <c r="G63" s="432"/>
      <c r="H63" s="432"/>
      <c r="I63" s="432"/>
      <c r="J63" s="432"/>
      <c r="K63" s="115"/>
    </row>
    <row r="64" spans="1:11" ht="14.4" x14ac:dyDescent="0.3">
      <c r="A64" s="37"/>
      <c r="B64" s="163"/>
      <c r="C64" s="135"/>
      <c r="D64" s="432"/>
      <c r="E64" s="432"/>
      <c r="F64" s="432"/>
      <c r="G64" s="432"/>
      <c r="H64" s="432"/>
      <c r="I64" s="432"/>
      <c r="J64" s="432"/>
      <c r="K64" s="115"/>
    </row>
    <row r="65" spans="1:63" ht="15" customHeight="1" x14ac:dyDescent="0.3">
      <c r="A65" s="37"/>
      <c r="B65" s="138"/>
      <c r="C65" s="135"/>
      <c r="D65" s="431" t="str">
        <f>VLOOKUP(D84,B76:E83,4,FALSE)</f>
        <v xml:space="preserve">To request your free ACE C18-AR brochure, email               </v>
      </c>
      <c r="E65" s="431"/>
      <c r="F65" s="431"/>
      <c r="G65" s="431"/>
      <c r="H65" s="431"/>
      <c r="I65" s="431"/>
      <c r="J65" s="136"/>
      <c r="K65" s="115"/>
    </row>
    <row r="66" spans="1:63" ht="18.75" hidden="1" customHeight="1" x14ac:dyDescent="0.3">
      <c r="A66" s="37"/>
      <c r="B66" s="138"/>
      <c r="C66" s="118"/>
      <c r="D66" s="136"/>
      <c r="E66" s="136"/>
      <c r="F66" s="136"/>
      <c r="G66" s="136"/>
      <c r="H66" s="136"/>
      <c r="I66" s="136"/>
      <c r="J66" s="136"/>
      <c r="K66" s="115"/>
    </row>
    <row r="67" spans="1:63" ht="15" customHeight="1" x14ac:dyDescent="0.3">
      <c r="A67" s="37"/>
      <c r="B67" s="118"/>
      <c r="C67" s="118"/>
      <c r="D67" s="428" t="s">
        <v>768</v>
      </c>
      <c r="E67" s="428"/>
      <c r="F67" s="428"/>
      <c r="G67" s="428"/>
      <c r="H67" s="428"/>
      <c r="I67" s="428"/>
      <c r="J67" s="136"/>
      <c r="K67" s="115"/>
    </row>
    <row r="68" spans="1:63" ht="15" customHeight="1" x14ac:dyDescent="0.4">
      <c r="A68" s="37"/>
      <c r="B68" s="125"/>
      <c r="C68" s="30"/>
      <c r="D68" s="30"/>
      <c r="E68" s="30"/>
      <c r="F68" s="30"/>
      <c r="G68" s="30"/>
      <c r="H68" s="30"/>
      <c r="I68" s="30"/>
      <c r="J68" s="30"/>
      <c r="K68" s="115"/>
    </row>
    <row r="69" spans="1:63" s="116" customFormat="1" ht="15.75" customHeight="1" x14ac:dyDescent="0.3">
      <c r="A69" s="115"/>
      <c r="B69" s="140"/>
      <c r="C69" s="140"/>
      <c r="D69" s="140"/>
      <c r="E69" s="140"/>
      <c r="F69" s="140"/>
      <c r="G69" s="140"/>
      <c r="H69" s="140"/>
      <c r="I69" s="140"/>
      <c r="J69" s="140"/>
      <c r="K69" s="115"/>
      <c r="L69" s="115"/>
      <c r="M69" s="115"/>
      <c r="N69" s="115"/>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row>
    <row r="70" spans="1:63" s="116" customFormat="1" ht="15.75" customHeight="1" x14ac:dyDescent="0.3">
      <c r="A70" s="384"/>
      <c r="B70" s="140"/>
      <c r="C70" s="140"/>
      <c r="D70" s="140"/>
      <c r="E70" s="140"/>
      <c r="F70" s="140"/>
      <c r="G70" s="140"/>
      <c r="H70" s="140"/>
      <c r="I70" s="140"/>
      <c r="J70" s="140"/>
      <c r="K70" s="115"/>
      <c r="L70" s="115"/>
      <c r="M70" s="115"/>
      <c r="N70" s="115"/>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row>
    <row r="71" spans="1:63" s="116" customFormat="1" ht="14.4" x14ac:dyDescent="0.3">
      <c r="A71" s="115"/>
      <c r="B71" s="119"/>
      <c r="C71" s="119"/>
      <c r="D71" s="119"/>
      <c r="E71" s="119"/>
      <c r="F71" s="119"/>
      <c r="G71" s="119"/>
      <c r="H71" s="119"/>
      <c r="I71" s="349" t="s">
        <v>998</v>
      </c>
      <c r="J71" s="119"/>
      <c r="K71" s="115"/>
      <c r="L71" s="115"/>
      <c r="M71" s="115"/>
      <c r="N71" s="115"/>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row>
    <row r="72" spans="1:63" s="116" customFormat="1" ht="14.4" x14ac:dyDescent="0.3">
      <c r="A72" s="115"/>
      <c r="B72" s="119"/>
      <c r="C72" s="119"/>
      <c r="D72" s="119"/>
      <c r="E72" s="119"/>
      <c r="F72" s="119"/>
      <c r="G72" s="113"/>
      <c r="H72" s="119"/>
      <c r="I72" s="119"/>
      <c r="J72" s="119"/>
      <c r="K72" s="115"/>
      <c r="L72" s="115"/>
      <c r="M72" s="115"/>
      <c r="N72" s="115"/>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row>
    <row r="73" spans="1:63" s="116" customFormat="1" ht="14.4" x14ac:dyDescent="0.3">
      <c r="A73" s="115"/>
      <c r="B73" s="119"/>
      <c r="C73" s="119"/>
      <c r="D73" s="119"/>
      <c r="E73" s="119"/>
      <c r="F73" s="119"/>
      <c r="G73" s="113"/>
      <c r="H73" s="119"/>
      <c r="I73" s="119"/>
      <c r="J73" s="119"/>
      <c r="K73" s="115"/>
      <c r="L73" s="115"/>
      <c r="M73" s="115"/>
      <c r="N73" s="115"/>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row>
    <row r="74" spans="1:63" s="116" customFormat="1" ht="14.4" x14ac:dyDescent="0.3">
      <c r="A74" s="115"/>
      <c r="B74" s="119"/>
      <c r="C74" s="119"/>
      <c r="D74" s="119"/>
      <c r="E74" s="119"/>
      <c r="F74" s="119"/>
      <c r="G74" s="119"/>
      <c r="H74" s="119"/>
      <c r="I74" s="119"/>
      <c r="J74" s="119"/>
      <c r="K74" s="115"/>
      <c r="L74" s="115"/>
      <c r="M74" s="115"/>
      <c r="N74" s="115"/>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row>
    <row r="75" spans="1:63" s="4" customFormat="1" ht="14.4" hidden="1" x14ac:dyDescent="0.3">
      <c r="A75" s="1"/>
      <c r="B75" s="149" t="s">
        <v>780</v>
      </c>
      <c r="C75" s="149"/>
      <c r="D75" s="149" t="s">
        <v>781</v>
      </c>
      <c r="E75" s="149" t="s">
        <v>782</v>
      </c>
      <c r="F75" s="149"/>
      <c r="G75" s="149"/>
      <c r="H75" s="149"/>
      <c r="I75" s="149"/>
      <c r="J75" s="149"/>
      <c r="K75" s="1"/>
      <c r="L75" s="1"/>
      <c r="M75" s="1"/>
      <c r="N75" s="1"/>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row>
    <row r="76" spans="1:63" s="4" customFormat="1" ht="14.4" hidden="1" x14ac:dyDescent="0.3">
      <c r="A76" s="1"/>
      <c r="B76" s="149" t="s">
        <v>774</v>
      </c>
      <c r="C76" s="149"/>
      <c r="D76" s="149" t="s">
        <v>783</v>
      </c>
      <c r="E76" s="3" t="s">
        <v>785</v>
      </c>
      <c r="F76" s="149"/>
      <c r="G76" s="149"/>
      <c r="H76" s="149"/>
      <c r="I76" s="149"/>
      <c r="J76" s="149"/>
      <c r="K76" s="1"/>
      <c r="L76" s="1"/>
      <c r="M76" s="1"/>
      <c r="N76" s="1"/>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row>
    <row r="77" spans="1:63" s="4" customFormat="1" ht="14.4" hidden="1" x14ac:dyDescent="0.3">
      <c r="A77" s="1"/>
      <c r="B77" s="149" t="s">
        <v>775</v>
      </c>
      <c r="C77" s="149"/>
      <c r="D77" s="149" t="s">
        <v>798</v>
      </c>
      <c r="E77" s="149" t="s">
        <v>786</v>
      </c>
      <c r="F77" s="149"/>
      <c r="G77" s="149"/>
      <c r="H77" s="149"/>
      <c r="I77" s="149"/>
      <c r="J77" s="149"/>
      <c r="K77" s="1"/>
      <c r="L77" s="1"/>
      <c r="M77" s="1"/>
      <c r="N77" s="1"/>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row>
    <row r="78" spans="1:63" s="4" customFormat="1" ht="14.4" hidden="1" x14ac:dyDescent="0.3">
      <c r="A78" s="1"/>
      <c r="B78" s="149" t="s">
        <v>776</v>
      </c>
      <c r="C78" s="149"/>
      <c r="D78" s="149" t="s">
        <v>822</v>
      </c>
      <c r="E78" s="149" t="s">
        <v>787</v>
      </c>
      <c r="F78" s="149"/>
      <c r="G78" s="149"/>
      <c r="H78" s="149"/>
      <c r="I78" s="149"/>
      <c r="J78" s="149"/>
      <c r="K78" s="1"/>
      <c r="L78" s="1"/>
      <c r="M78" s="1"/>
      <c r="N78" s="1"/>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row>
    <row r="79" spans="1:63" s="4" customFormat="1" ht="14.4" hidden="1" x14ac:dyDescent="0.3">
      <c r="A79" s="1"/>
      <c r="B79" s="149" t="s">
        <v>777</v>
      </c>
      <c r="C79" s="149"/>
      <c r="D79" s="149" t="s">
        <v>799</v>
      </c>
      <c r="E79" s="149" t="s">
        <v>788</v>
      </c>
      <c r="F79" s="149"/>
      <c r="G79" s="149"/>
      <c r="H79" s="149"/>
      <c r="I79" s="149"/>
      <c r="J79" s="149"/>
      <c r="K79" s="1"/>
      <c r="L79" s="1"/>
      <c r="M79" s="1"/>
      <c r="N79" s="1"/>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row>
    <row r="80" spans="1:63" s="4" customFormat="1" ht="14.4" hidden="1" x14ac:dyDescent="0.3">
      <c r="A80" s="1"/>
      <c r="B80" s="149" t="s">
        <v>778</v>
      </c>
      <c r="C80" s="149"/>
      <c r="D80" s="149" t="s">
        <v>800</v>
      </c>
      <c r="E80" s="149" t="s">
        <v>789</v>
      </c>
      <c r="F80" s="149"/>
      <c r="G80" s="149"/>
      <c r="H80" s="149"/>
      <c r="I80" s="149"/>
      <c r="J80" s="149"/>
      <c r="K80" s="1"/>
      <c r="L80" s="1"/>
      <c r="M80" s="1"/>
      <c r="N80" s="1"/>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row>
    <row r="81" spans="1:63" s="4" customFormat="1" ht="14.4" hidden="1" x14ac:dyDescent="0.3">
      <c r="A81" s="1"/>
      <c r="B81" s="149" t="s">
        <v>779</v>
      </c>
      <c r="C81" s="149"/>
      <c r="D81" s="149" t="s">
        <v>801</v>
      </c>
      <c r="E81" s="149" t="s">
        <v>790</v>
      </c>
      <c r="F81" s="149"/>
      <c r="G81" s="149"/>
      <c r="H81" s="149"/>
      <c r="I81" s="149"/>
      <c r="J81" s="149"/>
      <c r="K81" s="1"/>
      <c r="L81" s="1"/>
      <c r="M81" s="1"/>
      <c r="N81" s="1"/>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row>
    <row r="82" spans="1:63" s="4" customFormat="1" ht="15.6" hidden="1" x14ac:dyDescent="0.35">
      <c r="A82" s="1"/>
      <c r="B82" s="149" t="s">
        <v>823</v>
      </c>
      <c r="C82" s="149"/>
      <c r="D82" s="149" t="s">
        <v>825</v>
      </c>
      <c r="E82" s="149" t="s">
        <v>824</v>
      </c>
      <c r="F82" s="149"/>
      <c r="G82" s="149"/>
      <c r="H82" s="149"/>
      <c r="I82" s="149"/>
      <c r="J82" s="149"/>
      <c r="K82" s="1"/>
      <c r="L82" s="1"/>
      <c r="M82" s="1"/>
      <c r="N82" s="1"/>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row>
    <row r="83" spans="1:63" s="4" customFormat="1" ht="14.4" hidden="1" x14ac:dyDescent="0.3">
      <c r="A83" s="1"/>
      <c r="B83" s="382" t="s">
        <v>1041</v>
      </c>
      <c r="D83" s="382" t="s">
        <v>1043</v>
      </c>
      <c r="E83" s="149" t="s">
        <v>1042</v>
      </c>
      <c r="F83" s="149"/>
      <c r="G83" s="149"/>
      <c r="H83" s="149"/>
      <c r="I83" s="149"/>
      <c r="J83" s="149"/>
      <c r="K83" s="1"/>
      <c r="L83" s="1"/>
      <c r="M83" s="1"/>
      <c r="N83" s="1"/>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row>
    <row r="84" spans="1:63" s="4" customFormat="1" ht="14.4" hidden="1" x14ac:dyDescent="0.3">
      <c r="A84" s="1"/>
      <c r="B84" s="149">
        <v>1</v>
      </c>
      <c r="C84" s="149"/>
      <c r="D84" s="149" t="str">
        <f>INDEX(B76:B83,B84)</f>
        <v>ACE C18-AR</v>
      </c>
      <c r="E84" s="149"/>
      <c r="F84" s="149"/>
      <c r="G84" s="149"/>
      <c r="H84" s="149"/>
      <c r="I84" s="149"/>
      <c r="J84" s="149"/>
      <c r="K84" s="1"/>
      <c r="L84" s="1"/>
      <c r="M84" s="1"/>
      <c r="N84" s="1"/>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row>
    <row r="85" spans="1:63" s="4" customFormat="1" ht="14.4" hidden="1" x14ac:dyDescent="0.3">
      <c r="A85" s="1"/>
      <c r="B85" s="149"/>
      <c r="C85" s="149"/>
      <c r="D85" s="149"/>
      <c r="E85" s="149"/>
      <c r="F85" s="149"/>
      <c r="G85" s="149"/>
      <c r="H85" s="149"/>
      <c r="I85" s="149"/>
      <c r="J85" s="149"/>
      <c r="K85" s="1"/>
      <c r="L85" s="1"/>
      <c r="M85" s="1"/>
      <c r="N85" s="1"/>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row>
    <row r="86" spans="1:63" s="116" customFormat="1" ht="14.4" hidden="1" x14ac:dyDescent="0.3">
      <c r="A86" s="115"/>
      <c r="B86" s="119"/>
      <c r="C86" s="119"/>
      <c r="D86" s="119"/>
      <c r="E86" s="119"/>
      <c r="F86" s="119"/>
      <c r="G86" s="119"/>
      <c r="H86" s="119"/>
      <c r="I86" s="119"/>
      <c r="J86" s="119"/>
      <c r="K86" s="115"/>
      <c r="L86" s="115"/>
      <c r="M86" s="115"/>
      <c r="N86" s="115"/>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row>
    <row r="87" spans="1:63" s="116" customFormat="1" ht="14.4" hidden="1" x14ac:dyDescent="0.3">
      <c r="A87" s="115"/>
      <c r="B87" s="119"/>
      <c r="C87" s="119"/>
      <c r="D87" s="119"/>
      <c r="E87" s="119"/>
      <c r="F87" s="119"/>
      <c r="G87" s="119"/>
      <c r="H87" s="119"/>
      <c r="I87" s="119"/>
      <c r="J87" s="119"/>
      <c r="K87" s="115"/>
      <c r="L87" s="115"/>
      <c r="M87" s="115"/>
      <c r="N87" s="115"/>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row>
    <row r="88" spans="1:63" s="116" customFormat="1" ht="14.4" hidden="1" x14ac:dyDescent="0.3">
      <c r="A88" s="115"/>
      <c r="B88" s="119"/>
      <c r="C88" s="119"/>
      <c r="D88" s="119"/>
      <c r="E88" s="119"/>
      <c r="F88" s="119"/>
      <c r="G88" s="119"/>
      <c r="H88" s="119"/>
      <c r="I88" s="119"/>
      <c r="J88" s="119"/>
      <c r="K88" s="115"/>
      <c r="L88" s="115"/>
      <c r="M88" s="115"/>
      <c r="N88" s="115"/>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row>
    <row r="89" spans="1:63" s="116" customFormat="1" ht="14.4" hidden="1" x14ac:dyDescent="0.3">
      <c r="A89" s="115"/>
      <c r="B89" s="119"/>
      <c r="C89" s="119"/>
      <c r="D89" s="119"/>
      <c r="E89" s="119"/>
      <c r="F89" s="119"/>
      <c r="G89" s="119"/>
      <c r="H89" s="119"/>
      <c r="I89" s="119"/>
      <c r="J89" s="119"/>
      <c r="K89" s="115"/>
      <c r="L89" s="115"/>
      <c r="M89" s="115"/>
      <c r="N89" s="115"/>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row>
    <row r="90" spans="1:63" s="116" customFormat="1" ht="14.4" hidden="1" x14ac:dyDescent="0.3">
      <c r="A90" s="115"/>
      <c r="B90" s="119"/>
      <c r="C90" s="119"/>
      <c r="D90" s="119"/>
      <c r="E90" s="119"/>
      <c r="F90" s="119"/>
      <c r="G90" s="119"/>
      <c r="H90" s="119"/>
      <c r="I90" s="119"/>
      <c r="J90" s="119"/>
      <c r="K90" s="115"/>
      <c r="L90" s="115"/>
      <c r="M90" s="115"/>
      <c r="N90" s="115"/>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row>
    <row r="91" spans="1:63" s="116" customFormat="1" ht="14.4" hidden="1" x14ac:dyDescent="0.3">
      <c r="A91" s="115"/>
      <c r="B91" s="119"/>
      <c r="C91" s="119"/>
      <c r="D91" s="119"/>
      <c r="E91" s="119"/>
      <c r="F91" s="119"/>
      <c r="G91" s="119"/>
      <c r="H91" s="119"/>
      <c r="I91" s="119"/>
      <c r="J91" s="119"/>
      <c r="K91" s="115"/>
      <c r="L91" s="115"/>
      <c r="M91" s="115"/>
      <c r="N91" s="115"/>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row>
    <row r="92" spans="1:63" s="116" customFormat="1" ht="14.4" hidden="1" x14ac:dyDescent="0.3">
      <c r="A92" s="115"/>
      <c r="B92" s="119"/>
      <c r="C92" s="119"/>
      <c r="D92" s="119"/>
      <c r="E92" s="119"/>
      <c r="F92" s="119"/>
      <c r="G92" s="119"/>
      <c r="H92" s="119"/>
      <c r="I92" s="119"/>
      <c r="J92" s="119"/>
      <c r="K92" s="115"/>
      <c r="L92" s="115"/>
      <c r="M92" s="115"/>
      <c r="N92" s="115"/>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row>
    <row r="93" spans="1:63" s="116" customFormat="1" ht="14.4" hidden="1" x14ac:dyDescent="0.3">
      <c r="A93" s="115"/>
      <c r="B93" s="119"/>
      <c r="C93" s="119"/>
      <c r="D93" s="119"/>
      <c r="E93" s="119"/>
      <c r="F93" s="119"/>
      <c r="G93" s="119"/>
      <c r="H93" s="119"/>
      <c r="I93" s="119"/>
      <c r="J93" s="119"/>
      <c r="K93" s="115"/>
      <c r="L93" s="115"/>
      <c r="M93" s="115"/>
      <c r="N93" s="115"/>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row>
    <row r="94" spans="1:63" s="116" customFormat="1" ht="14.4" hidden="1" x14ac:dyDescent="0.3">
      <c r="A94" s="115"/>
      <c r="B94" s="119"/>
      <c r="C94" s="119"/>
      <c r="D94" s="119"/>
      <c r="E94" s="119"/>
      <c r="F94" s="119"/>
      <c r="G94" s="119"/>
      <c r="H94" s="119"/>
      <c r="I94" s="119"/>
      <c r="J94" s="119"/>
      <c r="K94" s="115"/>
      <c r="L94" s="115"/>
      <c r="M94" s="115"/>
      <c r="N94" s="115"/>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row>
    <row r="95" spans="1:63" s="116" customFormat="1" ht="14.4" hidden="1" x14ac:dyDescent="0.3">
      <c r="A95" s="115"/>
      <c r="B95" s="119"/>
      <c r="C95" s="119"/>
      <c r="D95" s="119"/>
      <c r="E95" s="119"/>
      <c r="F95" s="119"/>
      <c r="G95" s="119"/>
      <c r="H95" s="119"/>
      <c r="I95" s="119"/>
      <c r="J95" s="119"/>
      <c r="K95" s="115"/>
      <c r="L95" s="115"/>
      <c r="M95" s="115"/>
      <c r="N95" s="115"/>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row>
    <row r="96" spans="1:63" s="116" customFormat="1" ht="14.4" hidden="1" x14ac:dyDescent="0.3">
      <c r="A96" s="115"/>
      <c r="B96" s="119"/>
      <c r="C96" s="119"/>
      <c r="D96" s="119"/>
      <c r="E96" s="119"/>
      <c r="F96" s="119"/>
      <c r="G96" s="119"/>
      <c r="H96" s="119"/>
      <c r="I96" s="119"/>
      <c r="J96" s="119"/>
      <c r="K96" s="115"/>
      <c r="L96" s="115"/>
      <c r="M96" s="115"/>
      <c r="N96" s="115"/>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row>
    <row r="97" spans="1:63" s="116" customFormat="1" ht="14.4" hidden="1" x14ac:dyDescent="0.3">
      <c r="A97" s="115"/>
      <c r="B97" s="119"/>
      <c r="C97" s="119"/>
      <c r="D97" s="119"/>
      <c r="E97" s="119"/>
      <c r="F97" s="119"/>
      <c r="G97" s="119"/>
      <c r="H97" s="119"/>
      <c r="I97" s="119"/>
      <c r="J97" s="119"/>
      <c r="K97" s="115"/>
      <c r="L97" s="115"/>
      <c r="M97" s="115"/>
      <c r="N97" s="115"/>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row>
    <row r="98" spans="1:63" s="116" customFormat="1" ht="14.4" hidden="1" x14ac:dyDescent="0.3">
      <c r="A98" s="115"/>
      <c r="B98" s="119"/>
      <c r="C98" s="119"/>
      <c r="D98" s="119"/>
      <c r="E98" s="119"/>
      <c r="F98" s="119"/>
      <c r="G98" s="119"/>
      <c r="H98" s="119"/>
      <c r="I98" s="119"/>
      <c r="J98" s="119"/>
      <c r="K98" s="115"/>
      <c r="L98" s="115"/>
      <c r="M98" s="115"/>
      <c r="N98" s="115"/>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row>
    <row r="99" spans="1:63" s="116" customFormat="1" ht="14.4" hidden="1" x14ac:dyDescent="0.3">
      <c r="A99" s="115"/>
      <c r="B99" s="119"/>
      <c r="C99" s="119"/>
      <c r="D99" s="119"/>
      <c r="E99" s="119"/>
      <c r="F99" s="119"/>
      <c r="G99" s="119"/>
      <c r="H99" s="119"/>
      <c r="I99" s="119"/>
      <c r="J99" s="119"/>
      <c r="K99" s="115"/>
      <c r="L99" s="115"/>
      <c r="M99" s="115"/>
      <c r="N99" s="115"/>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row>
    <row r="100" spans="1:63" s="116" customFormat="1" ht="14.4" hidden="1" x14ac:dyDescent="0.3">
      <c r="A100" s="115"/>
      <c r="B100" s="119"/>
      <c r="C100" s="119"/>
      <c r="D100" s="119"/>
      <c r="E100" s="119"/>
      <c r="F100" s="119"/>
      <c r="G100" s="119"/>
      <c r="H100" s="119"/>
      <c r="I100" s="119"/>
      <c r="J100" s="119"/>
      <c r="K100" s="115"/>
      <c r="L100" s="115"/>
      <c r="M100" s="115"/>
      <c r="N100" s="115"/>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row>
    <row r="101" spans="1:63" s="116" customFormat="1" ht="14.4" hidden="1" x14ac:dyDescent="0.3">
      <c r="A101" s="115"/>
      <c r="B101" s="119"/>
      <c r="C101" s="119"/>
      <c r="D101" s="119"/>
      <c r="E101" s="119"/>
      <c r="F101" s="119"/>
      <c r="G101" s="119"/>
      <c r="H101" s="119"/>
      <c r="I101" s="119"/>
      <c r="J101" s="119"/>
      <c r="K101" s="115"/>
      <c r="L101" s="115"/>
      <c r="M101" s="115"/>
      <c r="N101" s="115"/>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row>
    <row r="102" spans="1:63" s="116" customFormat="1" ht="14.4" hidden="1" x14ac:dyDescent="0.3">
      <c r="A102" s="115"/>
      <c r="B102" s="119"/>
      <c r="C102" s="119"/>
      <c r="D102" s="119"/>
      <c r="E102" s="119"/>
      <c r="F102" s="119"/>
      <c r="G102" s="119"/>
      <c r="H102" s="119"/>
      <c r="I102" s="119"/>
      <c r="J102" s="119"/>
      <c r="K102" s="115"/>
      <c r="L102" s="115"/>
      <c r="M102" s="115"/>
      <c r="N102" s="115"/>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row>
    <row r="103" spans="1:63" s="116" customFormat="1" ht="14.4" hidden="1" x14ac:dyDescent="0.3">
      <c r="B103" s="119"/>
      <c r="C103" s="119"/>
      <c r="D103" s="119"/>
      <c r="E103" s="119"/>
      <c r="F103" s="119"/>
      <c r="G103" s="119"/>
      <c r="H103" s="119"/>
      <c r="I103" s="119"/>
      <c r="J103" s="119"/>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row>
    <row r="104" spans="1:63" s="116" customFormat="1" ht="14.4" hidden="1" x14ac:dyDescent="0.3">
      <c r="B104" s="119"/>
      <c r="C104" s="119"/>
      <c r="D104" s="119"/>
      <c r="E104" s="119"/>
      <c r="F104" s="119"/>
      <c r="G104" s="119"/>
      <c r="H104" s="119"/>
      <c r="I104" s="119"/>
      <c r="J104" s="119"/>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row>
    <row r="105" spans="1:63" s="116" customFormat="1" ht="14.4" hidden="1" x14ac:dyDescent="0.3">
      <c r="B105" s="119"/>
      <c r="C105" s="119"/>
      <c r="D105" s="119"/>
      <c r="E105" s="119"/>
      <c r="F105" s="119"/>
      <c r="G105" s="119"/>
      <c r="H105" s="119"/>
      <c r="I105" s="119"/>
      <c r="J105" s="119"/>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row>
    <row r="106" spans="1:63" s="116" customFormat="1" ht="14.4" hidden="1" x14ac:dyDescent="0.3">
      <c r="B106" s="119"/>
      <c r="C106" s="119"/>
      <c r="D106" s="119"/>
      <c r="E106" s="119"/>
      <c r="F106" s="119"/>
      <c r="G106" s="119"/>
      <c r="H106" s="119"/>
      <c r="I106" s="119"/>
      <c r="J106" s="119"/>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row>
    <row r="107" spans="1:63" s="116" customFormat="1" ht="14.4" hidden="1" x14ac:dyDescent="0.3">
      <c r="B107" s="119"/>
      <c r="C107" s="119"/>
      <c r="D107" s="119"/>
      <c r="E107" s="119"/>
      <c r="F107" s="119"/>
      <c r="G107" s="119"/>
      <c r="H107" s="119"/>
      <c r="I107" s="119"/>
      <c r="J107" s="119"/>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row>
    <row r="108" spans="1:63" s="116" customFormat="1" ht="14.4" hidden="1" x14ac:dyDescent="0.3">
      <c r="B108" s="119"/>
      <c r="C108" s="119"/>
      <c r="D108" s="119"/>
      <c r="E108" s="119"/>
      <c r="F108" s="119"/>
      <c r="G108" s="119"/>
      <c r="H108" s="119"/>
      <c r="I108" s="119"/>
      <c r="J108" s="119"/>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row>
    <row r="109" spans="1:63" s="116" customFormat="1" ht="14.4" hidden="1" x14ac:dyDescent="0.3">
      <c r="B109" s="119"/>
      <c r="C109" s="119"/>
      <c r="D109" s="119"/>
      <c r="E109" s="119"/>
      <c r="F109" s="119"/>
      <c r="G109" s="119"/>
      <c r="H109" s="119"/>
      <c r="I109" s="119"/>
      <c r="J109" s="119"/>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row>
    <row r="110" spans="1:63" s="116" customFormat="1" ht="14.4" hidden="1" x14ac:dyDescent="0.3">
      <c r="B110" s="119"/>
      <c r="C110" s="119"/>
      <c r="D110" s="119"/>
      <c r="E110" s="119"/>
      <c r="F110" s="119"/>
      <c r="G110" s="119"/>
      <c r="H110" s="119"/>
      <c r="I110" s="119"/>
      <c r="J110" s="119"/>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row>
    <row r="111" spans="1:63" s="116" customFormat="1" ht="14.4" hidden="1" x14ac:dyDescent="0.3">
      <c r="B111" s="119"/>
      <c r="C111" s="119"/>
      <c r="D111" s="119"/>
      <c r="E111" s="119"/>
      <c r="F111" s="119"/>
      <c r="G111" s="119"/>
      <c r="H111" s="119"/>
      <c r="I111" s="119"/>
      <c r="J111" s="119"/>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row>
    <row r="112" spans="1:63" s="116" customFormat="1" ht="14.4" hidden="1" x14ac:dyDescent="0.3">
      <c r="B112" s="119"/>
      <c r="C112" s="119"/>
      <c r="D112" s="119"/>
      <c r="E112" s="119"/>
      <c r="F112" s="119"/>
      <c r="G112" s="119"/>
      <c r="H112" s="119"/>
      <c r="I112" s="119"/>
      <c r="J112" s="119"/>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row>
    <row r="113" spans="1:63" s="116" customFormat="1" ht="14.4" hidden="1" x14ac:dyDescent="0.3">
      <c r="B113" s="119"/>
      <c r="C113" s="119"/>
      <c r="D113" s="119"/>
      <c r="E113" s="119"/>
      <c r="F113" s="119"/>
      <c r="G113" s="119"/>
      <c r="H113" s="119"/>
      <c r="I113" s="119"/>
      <c r="J113" s="119"/>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row>
    <row r="114" spans="1:63" s="116" customFormat="1" ht="14.4" hidden="1" x14ac:dyDescent="0.3">
      <c r="B114" s="119"/>
      <c r="C114" s="119"/>
      <c r="D114" s="119"/>
      <c r="E114" s="119"/>
      <c r="F114" s="119"/>
      <c r="G114" s="119"/>
      <c r="H114" s="119"/>
      <c r="I114" s="119"/>
      <c r="J114" s="119"/>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row>
    <row r="115" spans="1:63" s="116" customFormat="1" ht="14.4" hidden="1" x14ac:dyDescent="0.3">
      <c r="B115" s="119"/>
      <c r="C115" s="119"/>
      <c r="D115" s="119"/>
      <c r="E115" s="119"/>
      <c r="F115" s="119"/>
      <c r="G115" s="119"/>
      <c r="H115" s="119"/>
      <c r="I115" s="119"/>
      <c r="J115" s="119"/>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row>
    <row r="116" spans="1:63" s="116" customFormat="1" ht="14.4" hidden="1" x14ac:dyDescent="0.3">
      <c r="B116" s="119"/>
      <c r="C116" s="119"/>
      <c r="D116" s="119"/>
      <c r="E116" s="119"/>
      <c r="F116" s="119"/>
      <c r="G116" s="119"/>
      <c r="H116" s="119"/>
      <c r="I116" s="119"/>
      <c r="J116" s="119"/>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row>
    <row r="117" spans="1:63" s="116" customFormat="1" ht="14.4" hidden="1" x14ac:dyDescent="0.3">
      <c r="B117" s="119"/>
      <c r="C117" s="119"/>
      <c r="D117" s="119"/>
      <c r="E117" s="119"/>
      <c r="F117" s="119"/>
      <c r="G117" s="119"/>
      <c r="H117" s="119"/>
      <c r="I117" s="119"/>
      <c r="J117" s="119"/>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row>
    <row r="118" spans="1:63" s="116" customFormat="1" ht="14.4" hidden="1" x14ac:dyDescent="0.3">
      <c r="B118" s="119"/>
      <c r="C118" s="119"/>
      <c r="D118" s="119"/>
      <c r="E118" s="119"/>
      <c r="F118" s="119"/>
      <c r="G118" s="119"/>
      <c r="H118" s="119"/>
      <c r="I118" s="119"/>
      <c r="J118" s="119"/>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row>
    <row r="119" spans="1:63" s="121" customFormat="1" ht="14.4" hidden="1" x14ac:dyDescent="0.3">
      <c r="A119" s="116"/>
      <c r="B119" s="119"/>
      <c r="C119" s="119"/>
      <c r="D119" s="119"/>
      <c r="E119" s="119"/>
      <c r="F119" s="119"/>
      <c r="G119" s="119"/>
      <c r="H119" s="119"/>
      <c r="I119" s="119"/>
      <c r="J119" s="119"/>
      <c r="K119" s="116"/>
      <c r="L119" s="116"/>
      <c r="M119" s="116"/>
      <c r="N119" s="116"/>
      <c r="O119" s="116"/>
      <c r="P119" s="116"/>
      <c r="Q119" s="116"/>
      <c r="R119" s="116"/>
      <c r="S119" s="116"/>
      <c r="T119" s="116"/>
    </row>
    <row r="120" spans="1:63" s="121" customFormat="1" ht="14.4" hidden="1" x14ac:dyDescent="0.3">
      <c r="A120" s="116"/>
      <c r="B120" s="119"/>
      <c r="C120" s="119"/>
      <c r="D120" s="119"/>
      <c r="E120" s="119"/>
      <c r="F120" s="119"/>
      <c r="G120" s="119"/>
      <c r="H120" s="119"/>
      <c r="I120" s="119"/>
      <c r="J120" s="119"/>
      <c r="K120" s="116"/>
      <c r="L120" s="116"/>
      <c r="M120" s="116"/>
      <c r="N120" s="116"/>
      <c r="O120" s="116"/>
      <c r="P120" s="116"/>
      <c r="Q120" s="116"/>
      <c r="R120" s="116"/>
      <c r="S120" s="116"/>
      <c r="T120" s="116"/>
    </row>
    <row r="121" spans="1:63" s="121" customFormat="1" ht="14.4" hidden="1" x14ac:dyDescent="0.3">
      <c r="A121" s="116"/>
      <c r="B121" s="119"/>
      <c r="C121" s="119"/>
      <c r="D121" s="119"/>
      <c r="E121" s="119"/>
      <c r="F121" s="119"/>
      <c r="G121" s="119"/>
      <c r="H121" s="119"/>
      <c r="I121" s="119"/>
      <c r="J121" s="119"/>
      <c r="K121" s="116"/>
      <c r="L121" s="116"/>
      <c r="M121" s="116"/>
      <c r="N121" s="116"/>
      <c r="O121" s="116"/>
      <c r="P121" s="116"/>
      <c r="Q121" s="116"/>
      <c r="R121" s="116"/>
      <c r="S121" s="116"/>
      <c r="T121" s="116"/>
    </row>
    <row r="122" spans="1:63" s="18" customFormat="1" ht="14.4" hidden="1" x14ac:dyDescent="0.3">
      <c r="A122" s="115"/>
      <c r="B122" s="119"/>
      <c r="C122" s="119"/>
      <c r="D122" s="119"/>
      <c r="E122" s="119"/>
      <c r="F122" s="119"/>
      <c r="G122" s="119"/>
      <c r="H122" s="119"/>
      <c r="I122" s="119"/>
      <c r="J122" s="119"/>
      <c r="K122" s="115"/>
      <c r="L122" s="115"/>
      <c r="M122" s="115"/>
      <c r="N122" s="115"/>
      <c r="O122" s="115"/>
      <c r="P122" s="115"/>
      <c r="Q122" s="115"/>
      <c r="R122" s="115"/>
      <c r="S122" s="115"/>
      <c r="T122" s="115"/>
    </row>
    <row r="123" spans="1:63" s="18" customFormat="1" ht="14.4" hidden="1" x14ac:dyDescent="0.3">
      <c r="A123" s="115"/>
      <c r="B123" s="119"/>
      <c r="C123" s="119"/>
      <c r="D123" s="119"/>
      <c r="E123" s="119"/>
      <c r="F123" s="119"/>
      <c r="G123" s="119"/>
      <c r="H123" s="119"/>
      <c r="I123" s="119"/>
      <c r="J123" s="119"/>
      <c r="K123" s="115"/>
      <c r="L123" s="115"/>
      <c r="M123" s="115"/>
      <c r="N123" s="115"/>
      <c r="O123" s="115"/>
      <c r="P123" s="115"/>
      <c r="Q123" s="115"/>
      <c r="R123" s="115"/>
      <c r="S123" s="115"/>
      <c r="T123" s="115"/>
    </row>
    <row r="124" spans="1:63" s="121" customFormat="1" ht="14.4" hidden="1" x14ac:dyDescent="0.3">
      <c r="A124" s="116"/>
      <c r="B124" s="119"/>
      <c r="C124" s="119"/>
      <c r="D124" s="119"/>
      <c r="E124" s="119"/>
      <c r="F124" s="119"/>
      <c r="G124" s="119"/>
      <c r="H124" s="119"/>
      <c r="I124" s="119"/>
      <c r="J124" s="119"/>
      <c r="K124" s="116"/>
      <c r="L124" s="116"/>
      <c r="M124" s="116"/>
      <c r="N124" s="116"/>
      <c r="O124" s="116"/>
      <c r="P124" s="116"/>
      <c r="Q124" s="116"/>
      <c r="R124" s="116"/>
      <c r="S124" s="116"/>
      <c r="T124" s="116"/>
    </row>
    <row r="125" spans="1:63" s="121" customFormat="1" ht="14.4" hidden="1" x14ac:dyDescent="0.3">
      <c r="A125" s="116"/>
      <c r="B125" s="119"/>
      <c r="C125" s="119"/>
      <c r="D125" s="119"/>
      <c r="E125" s="119"/>
      <c r="F125" s="119"/>
      <c r="G125" s="119"/>
      <c r="H125" s="119"/>
      <c r="I125" s="119"/>
      <c r="J125" s="119"/>
      <c r="K125" s="116"/>
      <c r="L125" s="116"/>
      <c r="M125" s="116"/>
      <c r="N125" s="116"/>
      <c r="O125" s="116"/>
      <c r="P125" s="116"/>
      <c r="Q125" s="116"/>
      <c r="R125" s="116"/>
      <c r="S125" s="116"/>
      <c r="T125" s="116"/>
    </row>
    <row r="126" spans="1:63" s="121" customFormat="1" ht="14.4" hidden="1" x14ac:dyDescent="0.3">
      <c r="A126" s="116"/>
      <c r="B126" s="119"/>
      <c r="C126" s="119"/>
      <c r="D126" s="119"/>
      <c r="E126" s="119"/>
      <c r="F126" s="119"/>
      <c r="G126" s="13"/>
      <c r="H126" s="13"/>
      <c r="I126" s="13"/>
      <c r="J126" s="13"/>
      <c r="K126" s="116"/>
      <c r="L126" s="116"/>
      <c r="M126" s="116"/>
      <c r="N126" s="116"/>
      <c r="O126" s="116"/>
      <c r="P126" s="116"/>
      <c r="Q126" s="116"/>
      <c r="R126" s="116"/>
      <c r="S126" s="116"/>
      <c r="T126" s="116"/>
    </row>
    <row r="127" spans="1:63" s="121" customFormat="1" ht="14.4" hidden="1" x14ac:dyDescent="0.3">
      <c r="A127" s="116"/>
      <c r="B127" s="119"/>
      <c r="C127" s="119"/>
      <c r="D127" s="119"/>
      <c r="E127" s="119"/>
      <c r="F127" s="119"/>
      <c r="G127" s="13"/>
      <c r="H127" s="13"/>
      <c r="I127" s="13"/>
      <c r="J127" s="13"/>
      <c r="K127" s="116"/>
      <c r="L127" s="116"/>
      <c r="M127" s="116"/>
      <c r="N127" s="116"/>
      <c r="O127" s="116"/>
      <c r="P127" s="116"/>
      <c r="Q127" s="116"/>
      <c r="R127" s="116"/>
      <c r="S127" s="116"/>
      <c r="T127" s="116"/>
    </row>
    <row r="128" spans="1:63" s="121" customFormat="1" ht="14.4" hidden="1" x14ac:dyDescent="0.3">
      <c r="A128" s="116"/>
      <c r="B128" s="119"/>
      <c r="C128" s="119"/>
      <c r="D128" s="119"/>
      <c r="E128" s="119"/>
      <c r="F128" s="13"/>
      <c r="G128" s="13"/>
      <c r="H128" s="13"/>
      <c r="I128" s="13"/>
      <c r="J128" s="13"/>
      <c r="K128" s="116"/>
      <c r="L128" s="116"/>
      <c r="M128" s="116"/>
      <c r="N128" s="116"/>
      <c r="O128" s="116"/>
      <c r="P128" s="116"/>
      <c r="Q128" s="116"/>
      <c r="R128" s="116"/>
      <c r="S128" s="116"/>
      <c r="T128" s="116"/>
    </row>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row r="173" ht="15" hidden="1" customHeight="1" x14ac:dyDescent="0.3"/>
    <row r="174" ht="15" hidden="1" customHeight="1" x14ac:dyDescent="0.3"/>
    <row r="175" ht="15" hidden="1" customHeight="1" x14ac:dyDescent="0.3"/>
    <row r="176" ht="15" hidden="1" customHeight="1" x14ac:dyDescent="0.3"/>
    <row r="177" ht="15" hidden="1" customHeight="1" x14ac:dyDescent="0.3"/>
    <row r="178" ht="15" hidden="1" customHeight="1" x14ac:dyDescent="0.3"/>
    <row r="179" ht="15" hidden="1" customHeight="1" x14ac:dyDescent="0.3"/>
    <row r="180" ht="15" hidden="1" customHeight="1" x14ac:dyDescent="0.3"/>
  </sheetData>
  <sheetProtection algorithmName="SHA-512" hashValue="nI0O38kHXAtdXMWyRzJpqaUexPSkVu9NsZWA2gmAdNbPZXhrk9d0ZRBd5WgHSBn9sVSf68tONH2PLAYk+DYuGA==" saltValue="OWPD8h5f49OIDBjU9LYw6Q==" spinCount="100000" sheet="1" objects="1" scenarios="1" selectLockedCells="1"/>
  <mergeCells count="14">
    <mergeCell ref="D67:I67"/>
    <mergeCell ref="G14:G15"/>
    <mergeCell ref="D59:J64"/>
    <mergeCell ref="B17:J17"/>
    <mergeCell ref="D4:J4"/>
    <mergeCell ref="D5:H5"/>
    <mergeCell ref="B8:J8"/>
    <mergeCell ref="B9:J9"/>
    <mergeCell ref="B35:J35"/>
    <mergeCell ref="A2:M2"/>
    <mergeCell ref="B32:J33"/>
    <mergeCell ref="D3:J3"/>
    <mergeCell ref="D40:J40"/>
    <mergeCell ref="D65:I65"/>
  </mergeCells>
  <conditionalFormatting sqref="I21:I22">
    <cfRule type="cellIs" dxfId="2" priority="3" operator="equal">
      <formula>0</formula>
    </cfRule>
  </conditionalFormatting>
  <conditionalFormatting sqref="G21">
    <cfRule type="cellIs" dxfId="1" priority="2" operator="equal">
      <formula>0</formula>
    </cfRule>
  </conditionalFormatting>
  <conditionalFormatting sqref="G22">
    <cfRule type="cellIs" dxfId="0" priority="1" operator="equal">
      <formula>0</formula>
    </cfRule>
  </conditionalFormatting>
  <hyperlinks>
    <hyperlink ref="B17" r:id="rId1"/>
    <hyperlink ref="D67" r:id="rId2"/>
    <hyperlink ref="D67:I67" r:id="rId3" display="info@ace-hplc.com"/>
    <hyperlink ref="B32:J33" r:id="rId4" display="To download the latest catalogue full of technical information alongside product part numbers on all ACE columns: Click Here! ACE HPLC &amp; UHPLC Catalogue"/>
    <hyperlink ref="D5" r:id="rId5"/>
    <hyperlink ref="B17:J17" r:id="rId6" display="To request your free ACE Method Development Kit (MDK) brochure, email info@ace-hplc.com"/>
  </hyperlinks>
  <pageMargins left="0.70866141732283472" right="0.70866141732283472" top="0.74803149606299213" bottom="0.74803149606299213" header="0.31496062992125984" footer="0.31496062992125984"/>
  <pageSetup paperSize="9" fitToWidth="2" fitToHeight="3"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7412" r:id="rId10" name="Drop Down 4">
              <controlPr locked="0" defaultSize="0" autoLine="0" autoPict="0">
                <anchor moveWithCells="1">
                  <from>
                    <xdr:col>0</xdr:col>
                    <xdr:colOff>1516380</xdr:colOff>
                    <xdr:row>58</xdr:row>
                    <xdr:rowOff>22860</xdr:rowOff>
                  </from>
                  <to>
                    <xdr:col>2</xdr:col>
                    <xdr:colOff>7620</xdr:colOff>
                    <xdr:row>59</xdr:row>
                    <xdr:rowOff>30480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K98"/>
  <sheetViews>
    <sheetView showGridLines="0" showRowColHeaders="0" zoomScale="75" zoomScaleNormal="75" workbookViewId="0">
      <selection activeCell="C7" sqref="C7:D7"/>
    </sheetView>
  </sheetViews>
  <sheetFormatPr defaultColWidth="0" defaultRowHeight="15" customHeight="1" zeroHeight="1" x14ac:dyDescent="0.3"/>
  <cols>
    <col min="1" max="1" width="28.5546875" style="4" customWidth="1"/>
    <col min="2" max="2" width="23" style="34" customWidth="1"/>
    <col min="3" max="3" width="10.6640625" style="143" customWidth="1"/>
    <col min="4" max="5" width="9.109375" style="143" customWidth="1"/>
    <col min="6" max="6" width="3.33203125" style="143" customWidth="1"/>
    <col min="7" max="7" width="31.6640625" style="143" bestFit="1" customWidth="1"/>
    <col min="8" max="8" width="2" style="116" customWidth="1"/>
    <col min="9" max="13" width="9.109375" style="116" customWidth="1"/>
    <col min="14" max="20" width="0" style="116" hidden="1" customWidth="1"/>
    <col min="21" max="63" width="0" style="121" hidden="1" customWidth="1"/>
    <col min="64" max="16384" width="9.109375" style="122" hidden="1"/>
  </cols>
  <sheetData>
    <row r="1" spans="1:63" s="11" customFormat="1" ht="27" customHeight="1" x14ac:dyDescent="0.4">
      <c r="A1" s="15"/>
      <c r="B1" s="141"/>
      <c r="C1" s="15"/>
      <c r="D1" s="15"/>
      <c r="E1" s="15"/>
      <c r="F1" s="15"/>
      <c r="G1" s="15"/>
      <c r="H1" s="15"/>
      <c r="I1" s="15"/>
      <c r="J1" s="132" t="s">
        <v>1048</v>
      </c>
      <c r="K1" s="15"/>
      <c r="L1" s="15"/>
      <c r="M1" s="15"/>
    </row>
    <row r="2" spans="1:63" s="11" customFormat="1" ht="27" customHeight="1" x14ac:dyDescent="0.5">
      <c r="A2" s="390" t="s">
        <v>821</v>
      </c>
      <c r="B2" s="390"/>
      <c r="C2" s="390"/>
      <c r="D2" s="390"/>
      <c r="E2" s="390"/>
      <c r="F2" s="390"/>
      <c r="G2" s="390"/>
      <c r="H2" s="390"/>
      <c r="I2" s="390"/>
      <c r="J2" s="390"/>
      <c r="K2" s="390"/>
      <c r="L2" s="390"/>
      <c r="M2" s="390"/>
    </row>
    <row r="3" spans="1:63" s="6" customFormat="1" ht="93.75" customHeight="1" x14ac:dyDescent="0.4">
      <c r="A3" s="16"/>
      <c r="B3" s="16"/>
      <c r="C3" s="16"/>
      <c r="D3" s="388" t="s">
        <v>795</v>
      </c>
      <c r="E3" s="388"/>
      <c r="F3" s="388"/>
      <c r="G3" s="388"/>
      <c r="H3" s="388"/>
      <c r="I3" s="388"/>
      <c r="J3" s="388"/>
      <c r="K3" s="16"/>
      <c r="L3" s="16"/>
      <c r="M3" s="16"/>
    </row>
    <row r="4" spans="1:63" s="2" customFormat="1" ht="20.25" customHeight="1" x14ac:dyDescent="0.3">
      <c r="A4" s="115"/>
      <c r="B4" s="389" t="s">
        <v>122</v>
      </c>
      <c r="C4" s="389"/>
      <c r="D4" s="389"/>
      <c r="E4" s="389"/>
      <c r="F4" s="389"/>
      <c r="G4" s="389"/>
      <c r="H4" s="389"/>
      <c r="I4" s="389"/>
      <c r="J4" s="389"/>
      <c r="K4" s="115"/>
      <c r="L4" s="115"/>
      <c r="M4" s="115"/>
      <c r="N4" s="1"/>
      <c r="O4" s="1"/>
      <c r="P4" s="1"/>
      <c r="Q4" s="1"/>
      <c r="R4" s="1"/>
      <c r="S4" s="1"/>
      <c r="T4" s="1"/>
    </row>
    <row r="5" spans="1:63" s="3" customFormat="1" ht="18.75" customHeight="1" x14ac:dyDescent="0.3">
      <c r="A5" s="115"/>
      <c r="B5" s="389"/>
      <c r="C5" s="389"/>
      <c r="D5" s="389"/>
      <c r="E5" s="389"/>
      <c r="F5" s="389"/>
      <c r="G5" s="389"/>
      <c r="H5" s="389"/>
      <c r="I5" s="389"/>
      <c r="J5" s="389"/>
      <c r="K5" s="115"/>
      <c r="L5" s="116"/>
      <c r="M5" s="116"/>
      <c r="N5" s="4"/>
      <c r="O5" s="4"/>
      <c r="P5" s="4"/>
      <c r="Q5" s="4"/>
      <c r="R5" s="4"/>
      <c r="S5" s="4"/>
      <c r="T5" s="4"/>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row>
    <row r="6" spans="1:63" s="3" customFormat="1" ht="15" customHeight="1" x14ac:dyDescent="0.3">
      <c r="A6" s="115"/>
      <c r="B6" s="389"/>
      <c r="C6" s="389"/>
      <c r="D6" s="389"/>
      <c r="E6" s="389"/>
      <c r="F6" s="389"/>
      <c r="G6" s="389"/>
      <c r="H6" s="389"/>
      <c r="I6" s="389"/>
      <c r="J6" s="389"/>
      <c r="K6" s="115"/>
      <c r="L6" s="116"/>
      <c r="M6" s="116"/>
      <c r="N6" s="4"/>
      <c r="O6" s="4"/>
      <c r="P6" s="4"/>
      <c r="Q6" s="4"/>
      <c r="R6" s="4"/>
      <c r="S6" s="4"/>
      <c r="T6" s="4"/>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row>
    <row r="7" spans="1:63" s="3" customFormat="1" ht="15" customHeight="1" x14ac:dyDescent="0.3">
      <c r="A7" s="115"/>
      <c r="B7" s="65" t="s">
        <v>766</v>
      </c>
      <c r="C7" s="438" t="s">
        <v>767</v>
      </c>
      <c r="D7" s="438"/>
      <c r="E7" s="65"/>
      <c r="F7" s="133"/>
      <c r="G7" s="352" t="s">
        <v>762</v>
      </c>
      <c r="H7" s="65"/>
      <c r="I7" s="330"/>
      <c r="J7" s="13"/>
      <c r="K7" s="115"/>
      <c r="L7" s="116"/>
      <c r="M7" s="116"/>
      <c r="N7" s="4"/>
      <c r="O7" s="4"/>
      <c r="P7" s="4"/>
      <c r="Q7" s="4"/>
      <c r="R7" s="4"/>
      <c r="S7" s="4"/>
      <c r="T7" s="4"/>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row>
    <row r="8" spans="1:63" s="3" customFormat="1" ht="15" customHeight="1" x14ac:dyDescent="0.3">
      <c r="A8" s="115"/>
      <c r="B8" s="65" t="s">
        <v>769</v>
      </c>
      <c r="C8" s="439" t="s">
        <v>1040</v>
      </c>
      <c r="D8" s="440"/>
      <c r="E8" s="440"/>
      <c r="F8" s="133"/>
      <c r="G8" s="352" t="s">
        <v>763</v>
      </c>
      <c r="H8" s="65"/>
      <c r="I8" s="50"/>
      <c r="J8" s="13"/>
      <c r="K8" s="115"/>
      <c r="L8" s="116"/>
      <c r="M8" s="116"/>
      <c r="N8" s="4"/>
      <c r="O8" s="4"/>
      <c r="P8" s="4"/>
      <c r="Q8" s="4"/>
      <c r="R8" s="4"/>
      <c r="S8" s="4"/>
      <c r="T8" s="4"/>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row>
    <row r="9" spans="1:63" s="3" customFormat="1" ht="15" customHeight="1" x14ac:dyDescent="0.3">
      <c r="A9" s="115"/>
      <c r="B9" s="65" t="s">
        <v>770</v>
      </c>
      <c r="C9" s="438" t="s">
        <v>768</v>
      </c>
      <c r="D9" s="438"/>
      <c r="E9" s="65"/>
      <c r="F9" s="133"/>
      <c r="G9" s="352" t="s">
        <v>764</v>
      </c>
      <c r="H9" s="65"/>
      <c r="I9" s="50"/>
      <c r="J9" s="21"/>
      <c r="K9" s="115"/>
      <c r="L9" s="116"/>
      <c r="M9" s="116"/>
      <c r="N9" s="4"/>
      <c r="O9" s="4"/>
      <c r="P9" s="4"/>
      <c r="Q9" s="4"/>
      <c r="R9" s="4"/>
      <c r="S9" s="4"/>
      <c r="T9" s="4"/>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row>
    <row r="10" spans="1:63" s="3" customFormat="1" ht="13.8" customHeight="1" x14ac:dyDescent="0.3">
      <c r="A10" s="115"/>
      <c r="B10" s="133"/>
      <c r="C10" s="65"/>
      <c r="D10" s="66"/>
      <c r="E10" s="65"/>
      <c r="F10" s="133"/>
      <c r="G10" s="350" t="s">
        <v>765</v>
      </c>
      <c r="H10" s="65"/>
      <c r="I10" s="330"/>
      <c r="J10" s="13"/>
      <c r="K10" s="13"/>
      <c r="L10" s="116"/>
      <c r="M10" s="116"/>
      <c r="N10" s="4"/>
      <c r="O10" s="4"/>
      <c r="P10" s="4"/>
      <c r="Q10" s="4"/>
      <c r="R10" s="4"/>
      <c r="S10" s="4"/>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row>
    <row r="11" spans="1:63" ht="15" hidden="1" customHeight="1" x14ac:dyDescent="0.3">
      <c r="A11" s="18"/>
      <c r="B11" s="133"/>
      <c r="C11" s="65"/>
      <c r="D11" s="67"/>
      <c r="E11" s="65"/>
      <c r="F11" s="65"/>
      <c r="G11" s="351"/>
      <c r="H11" s="65"/>
      <c r="I11" s="331"/>
      <c r="J11" s="13"/>
      <c r="K11" s="13"/>
      <c r="T11" s="121"/>
      <c r="BK11" s="122"/>
    </row>
    <row r="12" spans="1:63" s="18" customFormat="1" ht="15" hidden="1" customHeight="1" x14ac:dyDescent="0.3">
      <c r="B12" s="62"/>
      <c r="C12" s="60"/>
      <c r="D12" s="50"/>
      <c r="E12" s="60"/>
      <c r="F12" s="133"/>
      <c r="G12" s="62"/>
      <c r="H12" s="60"/>
      <c r="I12" s="50"/>
      <c r="J12" s="20"/>
      <c r="K12" s="20"/>
      <c r="L12" s="115"/>
      <c r="M12" s="115"/>
      <c r="N12" s="115"/>
      <c r="O12" s="115"/>
      <c r="P12" s="115"/>
      <c r="Q12" s="115"/>
      <c r="R12" s="115"/>
      <c r="S12" s="115"/>
      <c r="T12" s="115"/>
    </row>
    <row r="13" spans="1:63" ht="15" hidden="1" customHeight="1" x14ac:dyDescent="0.3">
      <c r="A13" s="18"/>
      <c r="B13" s="134"/>
      <c r="C13" s="134"/>
      <c r="D13" s="134"/>
      <c r="E13" s="134"/>
      <c r="F13" s="133"/>
      <c r="G13" s="134"/>
      <c r="H13" s="134"/>
      <c r="I13" s="134"/>
      <c r="J13" s="134"/>
      <c r="K13" s="18"/>
    </row>
    <row r="14" spans="1:63" ht="15" customHeight="1" thickBot="1" x14ac:dyDescent="0.35">
      <c r="A14" s="18"/>
      <c r="B14" s="134"/>
      <c r="C14" s="134"/>
      <c r="D14" s="134"/>
      <c r="E14" s="134"/>
      <c r="F14" s="133"/>
      <c r="G14" s="134"/>
      <c r="H14" s="134"/>
      <c r="I14" s="134"/>
      <c r="J14" s="134"/>
      <c r="K14" s="18"/>
    </row>
    <row r="15" spans="1:63" ht="37.200000000000003" customHeight="1" thickBot="1" x14ac:dyDescent="0.35">
      <c r="A15" s="18"/>
      <c r="B15" s="385" t="s">
        <v>1028</v>
      </c>
      <c r="C15" s="386"/>
      <c r="D15" s="386"/>
      <c r="E15" s="386"/>
      <c r="F15" s="386"/>
      <c r="G15" s="386"/>
      <c r="H15" s="386"/>
      <c r="I15" s="386"/>
      <c r="J15" s="387"/>
      <c r="K15" s="18"/>
    </row>
    <row r="16" spans="1:63" ht="15" customHeight="1" x14ac:dyDescent="0.3">
      <c r="A16" s="18"/>
      <c r="B16" s="133"/>
      <c r="C16" s="65"/>
      <c r="D16" s="65"/>
      <c r="E16" s="65"/>
      <c r="F16" s="65"/>
      <c r="G16" s="65"/>
      <c r="H16" s="20"/>
      <c r="I16" s="20"/>
      <c r="J16" s="20"/>
      <c r="K16" s="18"/>
    </row>
    <row r="17" spans="1:11" ht="15.6" x14ac:dyDescent="0.3">
      <c r="A17" s="18"/>
      <c r="B17" s="133"/>
      <c r="C17" s="65"/>
      <c r="D17" s="65"/>
      <c r="E17" s="65"/>
      <c r="F17" s="65"/>
      <c r="G17" s="65"/>
      <c r="H17" s="20"/>
      <c r="I17" s="20"/>
      <c r="J17" s="20"/>
      <c r="K17" s="18"/>
    </row>
    <row r="18" spans="1:11" ht="14.4" x14ac:dyDescent="0.3">
      <c r="A18" s="18"/>
      <c r="B18" s="44"/>
      <c r="C18" s="44"/>
      <c r="D18" s="44"/>
      <c r="E18" s="44"/>
      <c r="F18" s="44"/>
      <c r="G18" s="44"/>
      <c r="H18" s="20"/>
      <c r="I18" s="345" t="s">
        <v>998</v>
      </c>
      <c r="J18" s="20"/>
      <c r="K18" s="18"/>
    </row>
    <row r="19" spans="1:11" ht="14.4" x14ac:dyDescent="0.3">
      <c r="A19" s="18"/>
      <c r="B19" s="39"/>
      <c r="C19" s="39"/>
      <c r="D19" s="39"/>
      <c r="E19" s="39"/>
      <c r="F19" s="39"/>
      <c r="G19" s="39"/>
      <c r="H19" s="18"/>
      <c r="I19" s="18"/>
      <c r="J19" s="18"/>
      <c r="K19" s="18"/>
    </row>
    <row r="20" spans="1:11" ht="14.4" x14ac:dyDescent="0.3">
      <c r="A20" s="18"/>
      <c r="B20" s="39"/>
      <c r="C20" s="39"/>
      <c r="D20" s="39"/>
      <c r="E20" s="39"/>
      <c r="F20" s="39"/>
      <c r="G20" s="39"/>
      <c r="H20" s="18"/>
      <c r="I20" s="18"/>
      <c r="J20" s="18"/>
      <c r="K20" s="18"/>
    </row>
    <row r="21" spans="1:11" ht="14.4" hidden="1" x14ac:dyDescent="0.3">
      <c r="A21" s="12"/>
      <c r="B21" s="39"/>
      <c r="C21" s="39"/>
      <c r="D21" s="39"/>
      <c r="E21" s="39"/>
      <c r="F21" s="39"/>
      <c r="G21" s="39"/>
      <c r="H21" s="18"/>
      <c r="I21" s="18"/>
      <c r="J21" s="18"/>
      <c r="K21" s="18"/>
    </row>
    <row r="22" spans="1:11" ht="14.4" hidden="1" x14ac:dyDescent="0.3">
      <c r="A22" s="12"/>
      <c r="B22" s="31"/>
      <c r="C22" s="39"/>
      <c r="D22" s="39"/>
      <c r="E22" s="39"/>
      <c r="F22" s="39"/>
      <c r="G22" s="39"/>
      <c r="H22" s="18"/>
      <c r="I22" s="18"/>
      <c r="J22" s="18"/>
      <c r="K22" s="18"/>
    </row>
    <row r="23" spans="1:11" ht="14.4" hidden="1" x14ac:dyDescent="0.3">
      <c r="A23" s="12"/>
      <c r="B23" s="31"/>
      <c r="C23" s="39"/>
      <c r="D23" s="39"/>
      <c r="E23" s="39"/>
      <c r="F23" s="39"/>
      <c r="G23" s="39"/>
      <c r="H23" s="18"/>
      <c r="I23" s="18"/>
      <c r="J23" s="18"/>
      <c r="K23" s="18"/>
    </row>
    <row r="24" spans="1:11" ht="14.4" hidden="1" x14ac:dyDescent="0.3">
      <c r="A24" s="12"/>
      <c r="B24" s="31"/>
      <c r="C24" s="39"/>
      <c r="D24" s="39"/>
      <c r="E24" s="39"/>
      <c r="F24" s="39"/>
      <c r="G24" s="39"/>
      <c r="H24" s="18"/>
      <c r="I24" s="18"/>
      <c r="J24" s="18"/>
      <c r="K24" s="18"/>
    </row>
    <row r="25" spans="1:11" ht="14.4" hidden="1" x14ac:dyDescent="0.3">
      <c r="A25" s="12"/>
      <c r="B25" s="31"/>
      <c r="C25" s="39"/>
      <c r="D25" s="39"/>
      <c r="E25" s="39"/>
      <c r="F25" s="39"/>
      <c r="G25" s="39"/>
      <c r="H25" s="18"/>
      <c r="I25" s="18"/>
      <c r="J25" s="18"/>
      <c r="K25" s="18"/>
    </row>
    <row r="26" spans="1:11" ht="14.4" hidden="1" x14ac:dyDescent="0.3">
      <c r="A26" s="12"/>
      <c r="B26" s="31"/>
      <c r="C26" s="39"/>
      <c r="D26" s="39"/>
      <c r="E26" s="39"/>
      <c r="F26" s="39"/>
      <c r="G26" s="39"/>
      <c r="H26" s="18"/>
      <c r="I26" s="18"/>
      <c r="J26" s="18"/>
      <c r="K26" s="18"/>
    </row>
    <row r="27" spans="1:11" ht="14.4" hidden="1" x14ac:dyDescent="0.3">
      <c r="A27" s="12"/>
      <c r="B27" s="31"/>
      <c r="C27" s="39"/>
      <c r="D27" s="39"/>
      <c r="E27" s="39"/>
      <c r="F27" s="39"/>
      <c r="G27" s="39"/>
      <c r="H27" s="18"/>
      <c r="I27" s="18"/>
      <c r="J27" s="18"/>
      <c r="K27" s="18"/>
    </row>
    <row r="28" spans="1:11" ht="14.4" hidden="1" x14ac:dyDescent="0.3">
      <c r="A28" s="12"/>
      <c r="B28" s="31"/>
      <c r="C28" s="39"/>
      <c r="D28" s="39"/>
      <c r="E28" s="39"/>
      <c r="F28" s="39"/>
      <c r="G28" s="39"/>
      <c r="H28" s="18"/>
      <c r="I28" s="18"/>
      <c r="J28" s="18"/>
      <c r="K28" s="18"/>
    </row>
    <row r="29" spans="1:11" ht="14.4" hidden="1" x14ac:dyDescent="0.3">
      <c r="A29" s="12"/>
      <c r="B29" s="31"/>
      <c r="C29" s="39"/>
      <c r="D29" s="39"/>
      <c r="E29" s="39"/>
      <c r="F29" s="39"/>
      <c r="G29" s="39"/>
      <c r="H29" s="18"/>
      <c r="I29" s="18"/>
      <c r="J29" s="18"/>
      <c r="K29" s="18"/>
    </row>
    <row r="30" spans="1:11" ht="14.4" hidden="1" x14ac:dyDescent="0.3">
      <c r="A30" s="12"/>
      <c r="B30" s="31"/>
      <c r="C30" s="39"/>
      <c r="D30" s="39"/>
      <c r="E30" s="39"/>
      <c r="F30" s="39"/>
      <c r="G30" s="39"/>
      <c r="H30" s="18"/>
      <c r="I30" s="18"/>
      <c r="J30" s="18"/>
      <c r="K30" s="18"/>
    </row>
    <row r="31" spans="1:11" ht="14.4" hidden="1" x14ac:dyDescent="0.3">
      <c r="A31" s="12"/>
      <c r="B31" s="31"/>
      <c r="C31" s="39"/>
      <c r="D31" s="39"/>
      <c r="E31" s="39"/>
      <c r="F31" s="39"/>
      <c r="G31" s="39"/>
      <c r="H31" s="18"/>
      <c r="I31" s="18"/>
      <c r="J31" s="18"/>
      <c r="K31" s="18"/>
    </row>
    <row r="32" spans="1:11" ht="14.4" hidden="1" x14ac:dyDescent="0.3">
      <c r="A32" s="12"/>
      <c r="B32" s="31"/>
      <c r="C32" s="39"/>
      <c r="D32" s="39"/>
      <c r="E32" s="39"/>
      <c r="F32" s="39"/>
      <c r="G32" s="39"/>
      <c r="H32" s="18"/>
      <c r="I32" s="18"/>
      <c r="J32" s="18"/>
      <c r="K32" s="18"/>
    </row>
    <row r="33" spans="1:11" ht="14.4" hidden="1" x14ac:dyDescent="0.3">
      <c r="A33" s="12"/>
      <c r="B33" s="31"/>
      <c r="C33" s="39"/>
      <c r="D33" s="39"/>
      <c r="E33" s="39"/>
      <c r="F33" s="39"/>
      <c r="G33" s="39"/>
      <c r="H33" s="18"/>
      <c r="I33" s="18"/>
      <c r="J33" s="18"/>
      <c r="K33" s="18"/>
    </row>
    <row r="34" spans="1:11" ht="14.4" hidden="1" x14ac:dyDescent="0.3">
      <c r="A34" s="12"/>
      <c r="B34" s="31"/>
      <c r="C34" s="39"/>
      <c r="D34" s="39"/>
      <c r="E34" s="39"/>
      <c r="F34" s="39"/>
      <c r="G34" s="39"/>
      <c r="H34" s="18"/>
      <c r="I34" s="18"/>
      <c r="J34" s="18"/>
      <c r="K34" s="18"/>
    </row>
    <row r="35" spans="1:11" ht="14.4" hidden="1" x14ac:dyDescent="0.3">
      <c r="A35" s="12"/>
      <c r="B35" s="31"/>
      <c r="C35" s="39"/>
      <c r="D35" s="39"/>
      <c r="E35" s="39"/>
      <c r="F35" s="39"/>
      <c r="G35" s="39"/>
      <c r="H35" s="18"/>
      <c r="I35" s="18"/>
      <c r="J35" s="18"/>
      <c r="K35" s="18"/>
    </row>
    <row r="36" spans="1:11" ht="14.4" hidden="1" x14ac:dyDescent="0.3">
      <c r="A36" s="12"/>
      <c r="B36" s="31"/>
      <c r="C36" s="39"/>
      <c r="D36" s="39"/>
      <c r="E36" s="39"/>
      <c r="F36" s="39"/>
      <c r="G36" s="39"/>
      <c r="H36" s="18"/>
      <c r="I36" s="18"/>
      <c r="J36" s="18"/>
      <c r="K36" s="18"/>
    </row>
    <row r="37" spans="1:11" ht="14.4" hidden="1" x14ac:dyDescent="0.3">
      <c r="A37" s="12"/>
      <c r="B37" s="31"/>
      <c r="C37" s="39"/>
      <c r="D37" s="39"/>
      <c r="E37" s="39"/>
      <c r="F37" s="39"/>
      <c r="G37" s="39"/>
      <c r="H37" s="18"/>
      <c r="I37" s="18"/>
      <c r="J37" s="18"/>
      <c r="K37" s="18"/>
    </row>
    <row r="38" spans="1:11" ht="14.4" hidden="1" x14ac:dyDescent="0.3">
      <c r="A38" s="12"/>
      <c r="B38" s="31"/>
      <c r="C38" s="39"/>
      <c r="D38" s="39"/>
      <c r="E38" s="39"/>
      <c r="F38" s="39"/>
      <c r="G38" s="39"/>
      <c r="H38" s="18"/>
      <c r="I38" s="18"/>
      <c r="J38" s="18"/>
      <c r="K38" s="18"/>
    </row>
    <row r="39" spans="1:11" ht="14.4" hidden="1" x14ac:dyDescent="0.3">
      <c r="A39" s="12"/>
      <c r="B39" s="31"/>
      <c r="C39" s="39"/>
      <c r="D39" s="39"/>
      <c r="E39" s="39"/>
      <c r="F39" s="39"/>
      <c r="G39" s="39"/>
      <c r="H39" s="18"/>
      <c r="I39" s="18"/>
      <c r="J39" s="18"/>
      <c r="K39" s="18"/>
    </row>
    <row r="40" spans="1:11" ht="14.4" hidden="1" x14ac:dyDescent="0.3">
      <c r="A40" s="12"/>
      <c r="B40" s="31"/>
      <c r="C40" s="39"/>
      <c r="D40" s="39"/>
      <c r="E40" s="39"/>
      <c r="F40" s="39"/>
      <c r="G40" s="39"/>
      <c r="H40" s="18"/>
      <c r="I40" s="18"/>
      <c r="J40" s="18"/>
      <c r="K40" s="18"/>
    </row>
    <row r="41" spans="1:11" ht="14.4" hidden="1" x14ac:dyDescent="0.3">
      <c r="A41" s="1"/>
      <c r="B41" s="32"/>
      <c r="C41" s="37"/>
      <c r="D41" s="30"/>
      <c r="E41" s="30"/>
      <c r="F41" s="39"/>
      <c r="G41" s="30"/>
      <c r="H41" s="13"/>
      <c r="I41" s="13"/>
      <c r="J41" s="115"/>
      <c r="K41" s="115"/>
    </row>
    <row r="42" spans="1:11" ht="14.4" hidden="1" x14ac:dyDescent="0.3">
      <c r="A42" s="1"/>
      <c r="B42" s="32"/>
      <c r="C42" s="37"/>
      <c r="D42" s="30"/>
      <c r="E42" s="30"/>
      <c r="F42" s="30"/>
      <c r="G42" s="30"/>
      <c r="H42" s="13"/>
      <c r="I42" s="13"/>
      <c r="J42" s="115"/>
      <c r="K42" s="115"/>
    </row>
    <row r="43" spans="1:11" ht="14.4" hidden="1" x14ac:dyDescent="0.3">
      <c r="A43" s="1"/>
      <c r="B43" s="32"/>
      <c r="C43" s="37"/>
      <c r="D43" s="30"/>
      <c r="E43" s="30"/>
      <c r="F43" s="30"/>
      <c r="G43" s="30"/>
      <c r="H43" s="13"/>
      <c r="I43" s="13"/>
      <c r="J43" s="115"/>
      <c r="K43" s="115"/>
    </row>
    <row r="44" spans="1:11" ht="14.4" hidden="1" x14ac:dyDescent="0.3">
      <c r="A44" s="1"/>
      <c r="B44" s="32"/>
      <c r="C44" s="37"/>
      <c r="D44" s="30"/>
      <c r="E44" s="30"/>
      <c r="F44" s="30"/>
      <c r="G44" s="30"/>
      <c r="H44" s="13"/>
      <c r="I44" s="13"/>
      <c r="J44" s="115"/>
      <c r="K44" s="115"/>
    </row>
    <row r="45" spans="1:11" ht="14.4" hidden="1" x14ac:dyDescent="0.3">
      <c r="A45" s="1"/>
      <c r="B45" s="32"/>
      <c r="C45" s="37"/>
      <c r="D45" s="30"/>
      <c r="E45" s="30"/>
      <c r="F45" s="30"/>
      <c r="G45" s="30"/>
      <c r="H45" s="13"/>
      <c r="I45" s="13"/>
      <c r="J45" s="115"/>
      <c r="K45" s="115"/>
    </row>
    <row r="46" spans="1:11" ht="14.4" hidden="1" x14ac:dyDescent="0.3">
      <c r="A46" s="1"/>
      <c r="B46" s="32"/>
      <c r="C46" s="37"/>
      <c r="D46" s="30"/>
      <c r="E46" s="30"/>
      <c r="F46" s="30"/>
      <c r="G46" s="30"/>
      <c r="H46" s="13"/>
      <c r="I46" s="13"/>
      <c r="J46" s="115"/>
      <c r="K46" s="115"/>
    </row>
    <row r="47" spans="1:11" ht="14.4" hidden="1" x14ac:dyDescent="0.3">
      <c r="A47" s="1"/>
      <c r="B47" s="32"/>
      <c r="C47" s="37"/>
      <c r="D47" s="30"/>
      <c r="E47" s="30"/>
      <c r="F47" s="30"/>
      <c r="G47" s="30"/>
      <c r="H47" s="13"/>
      <c r="I47" s="13"/>
      <c r="J47" s="115"/>
      <c r="K47" s="115"/>
    </row>
    <row r="48" spans="1:11" ht="14.4" hidden="1" x14ac:dyDescent="0.3">
      <c r="A48" s="1"/>
      <c r="B48" s="32"/>
      <c r="C48" s="37"/>
      <c r="D48" s="30"/>
      <c r="E48" s="30"/>
      <c r="F48" s="30"/>
      <c r="G48" s="30"/>
      <c r="H48" s="13"/>
      <c r="I48" s="13"/>
      <c r="J48" s="115"/>
      <c r="K48" s="115"/>
    </row>
    <row r="49" spans="1:11" ht="14.4" hidden="1" x14ac:dyDescent="0.3">
      <c r="A49" s="1"/>
      <c r="B49" s="32"/>
      <c r="C49" s="37"/>
      <c r="D49" s="30"/>
      <c r="E49" s="30"/>
      <c r="F49" s="30"/>
      <c r="G49" s="30"/>
      <c r="H49" s="13"/>
      <c r="I49" s="13"/>
      <c r="J49" s="115"/>
      <c r="K49" s="115"/>
    </row>
    <row r="50" spans="1:11" ht="14.4" hidden="1" x14ac:dyDescent="0.3">
      <c r="A50" s="1"/>
      <c r="B50" s="32"/>
      <c r="C50" s="37"/>
      <c r="D50" s="30"/>
      <c r="E50" s="30"/>
      <c r="F50" s="30"/>
      <c r="G50" s="30"/>
      <c r="H50" s="13"/>
      <c r="I50" s="13"/>
      <c r="J50" s="115"/>
      <c r="K50" s="115"/>
    </row>
    <row r="51" spans="1:11" ht="14.4" hidden="1" x14ac:dyDescent="0.3">
      <c r="A51" s="1"/>
      <c r="B51" s="32"/>
      <c r="C51" s="37"/>
      <c r="D51" s="142"/>
      <c r="E51" s="30"/>
      <c r="F51" s="30"/>
      <c r="G51" s="30"/>
      <c r="H51" s="13"/>
      <c r="I51" s="13"/>
      <c r="J51" s="115"/>
      <c r="K51" s="115"/>
    </row>
    <row r="52" spans="1:11" ht="14.4" hidden="1" x14ac:dyDescent="0.3">
      <c r="A52" s="1"/>
      <c r="B52" s="32"/>
      <c r="C52" s="37"/>
      <c r="D52" s="142"/>
      <c r="E52" s="30"/>
      <c r="F52" s="30"/>
      <c r="G52" s="30"/>
      <c r="H52" s="13"/>
      <c r="I52" s="13"/>
      <c r="J52" s="115"/>
      <c r="K52" s="115"/>
    </row>
    <row r="53" spans="1:11" ht="14.4" hidden="1" x14ac:dyDescent="0.3">
      <c r="A53" s="1"/>
      <c r="B53" s="32"/>
      <c r="C53" s="37"/>
      <c r="D53" s="142"/>
      <c r="E53" s="30"/>
      <c r="F53" s="30"/>
      <c r="G53" s="30"/>
      <c r="H53" s="13"/>
      <c r="I53" s="13"/>
      <c r="J53" s="115"/>
      <c r="K53" s="115"/>
    </row>
    <row r="54" spans="1:11" ht="14.4" hidden="1" x14ac:dyDescent="0.3">
      <c r="A54" s="1"/>
      <c r="B54" s="32"/>
      <c r="C54" s="37"/>
      <c r="D54" s="142"/>
      <c r="E54" s="30"/>
      <c r="F54" s="30"/>
      <c r="G54" s="30"/>
      <c r="H54" s="13"/>
      <c r="I54" s="13"/>
      <c r="J54" s="115"/>
    </row>
    <row r="55" spans="1:11" ht="14.4" hidden="1" x14ac:dyDescent="0.3">
      <c r="A55" s="1"/>
      <c r="B55" s="32"/>
      <c r="C55" s="37"/>
      <c r="D55" s="142"/>
      <c r="E55" s="30"/>
      <c r="F55" s="30"/>
      <c r="G55" s="30"/>
      <c r="H55" s="13"/>
      <c r="I55" s="13"/>
      <c r="J55" s="115"/>
    </row>
    <row r="56" spans="1:11" ht="14.4" hidden="1" x14ac:dyDescent="0.3">
      <c r="A56" s="1"/>
      <c r="B56" s="32"/>
      <c r="C56" s="37"/>
      <c r="D56" s="142"/>
      <c r="E56" s="30"/>
      <c r="F56" s="30"/>
      <c r="G56" s="30"/>
      <c r="H56" s="13"/>
      <c r="I56" s="13"/>
      <c r="J56" s="115"/>
    </row>
    <row r="57" spans="1:11" ht="14.4" hidden="1" x14ac:dyDescent="0.3">
      <c r="A57" s="1"/>
      <c r="B57" s="32"/>
      <c r="C57" s="37"/>
      <c r="D57" s="142"/>
      <c r="E57" s="30"/>
      <c r="F57" s="30"/>
      <c r="G57" s="30"/>
      <c r="H57" s="13"/>
      <c r="I57" s="13"/>
      <c r="J57" s="115"/>
    </row>
    <row r="58" spans="1:11" ht="14.4" hidden="1" x14ac:dyDescent="0.3">
      <c r="A58" s="1"/>
      <c r="B58" s="32"/>
      <c r="C58" s="37"/>
      <c r="D58" s="142"/>
      <c r="E58" s="30"/>
      <c r="F58" s="30"/>
      <c r="G58" s="30"/>
      <c r="H58" s="13"/>
      <c r="I58" s="13"/>
      <c r="J58" s="115"/>
    </row>
    <row r="59" spans="1:11" ht="14.4" hidden="1" x14ac:dyDescent="0.3">
      <c r="A59" s="1"/>
      <c r="B59" s="32"/>
      <c r="C59" s="37"/>
      <c r="D59" s="142"/>
      <c r="E59" s="30"/>
      <c r="F59" s="30"/>
      <c r="G59" s="30"/>
      <c r="H59" s="13"/>
      <c r="I59" s="13"/>
      <c r="J59" s="115"/>
    </row>
    <row r="60" spans="1:11" ht="14.4" hidden="1" x14ac:dyDescent="0.3">
      <c r="A60" s="1"/>
      <c r="B60" s="32"/>
      <c r="C60" s="37"/>
      <c r="D60" s="142"/>
      <c r="E60" s="30"/>
      <c r="F60" s="30"/>
      <c r="G60" s="30"/>
      <c r="H60" s="13"/>
      <c r="I60" s="24"/>
      <c r="J60" s="115"/>
    </row>
    <row r="61" spans="1:11" ht="14.4" hidden="1" x14ac:dyDescent="0.3">
      <c r="A61" s="1"/>
      <c r="B61" s="32"/>
      <c r="C61" s="37"/>
      <c r="D61" s="142"/>
      <c r="E61" s="30"/>
      <c r="F61" s="30"/>
      <c r="G61" s="30"/>
      <c r="H61" s="13"/>
      <c r="I61" s="13"/>
      <c r="J61" s="115"/>
    </row>
    <row r="62" spans="1:11" ht="14.4" hidden="1" x14ac:dyDescent="0.3">
      <c r="A62" s="1"/>
      <c r="B62" s="32"/>
      <c r="C62" s="37"/>
      <c r="D62" s="142"/>
      <c r="E62" s="30"/>
      <c r="F62" s="30"/>
      <c r="G62" s="30"/>
      <c r="H62" s="13"/>
      <c r="I62" s="13"/>
      <c r="J62" s="115"/>
    </row>
    <row r="63" spans="1:11" ht="14.4" hidden="1" x14ac:dyDescent="0.3">
      <c r="A63" s="1"/>
      <c r="B63" s="32"/>
      <c r="C63" s="37"/>
      <c r="D63" s="142"/>
      <c r="E63" s="30"/>
      <c r="F63" s="30"/>
      <c r="G63" s="30"/>
      <c r="H63" s="13"/>
      <c r="I63" s="13"/>
      <c r="J63" s="115"/>
    </row>
    <row r="64" spans="1:11" ht="14.4" hidden="1" x14ac:dyDescent="0.3">
      <c r="A64" s="1"/>
      <c r="B64" s="32"/>
      <c r="C64" s="37"/>
      <c r="D64" s="142"/>
      <c r="E64" s="30"/>
      <c r="F64" s="30"/>
      <c r="G64" s="30"/>
      <c r="H64" s="13"/>
      <c r="I64" s="13"/>
      <c r="J64" s="115"/>
    </row>
    <row r="65" spans="1:10" ht="14.4" hidden="1" x14ac:dyDescent="0.3">
      <c r="A65" s="1"/>
      <c r="B65" s="32"/>
      <c r="C65" s="37"/>
      <c r="D65" s="142"/>
      <c r="E65" s="30"/>
      <c r="F65" s="30"/>
      <c r="G65" s="30"/>
      <c r="H65" s="13"/>
      <c r="I65" s="13"/>
      <c r="J65" s="115"/>
    </row>
    <row r="66" spans="1:10" ht="14.4" hidden="1" x14ac:dyDescent="0.3">
      <c r="A66" s="1"/>
      <c r="D66" s="142"/>
      <c r="E66" s="30"/>
      <c r="F66" s="30"/>
      <c r="G66" s="30"/>
      <c r="H66" s="13"/>
      <c r="I66" s="13"/>
      <c r="J66" s="115"/>
    </row>
    <row r="67" spans="1:10" ht="14.4" hidden="1" x14ac:dyDescent="0.3">
      <c r="A67" s="1"/>
      <c r="D67" s="144"/>
      <c r="E67" s="145"/>
      <c r="F67" s="30"/>
      <c r="G67" s="145"/>
      <c r="H67" s="24"/>
      <c r="I67" s="24"/>
      <c r="J67" s="115"/>
    </row>
    <row r="68" spans="1:10" ht="14.4" hidden="1" x14ac:dyDescent="0.3">
      <c r="A68" s="1"/>
      <c r="E68" s="37"/>
      <c r="F68" s="145"/>
      <c r="G68" s="37"/>
      <c r="H68" s="115"/>
      <c r="I68" s="115"/>
      <c r="J68" s="115"/>
    </row>
    <row r="69" spans="1:10" ht="14.4" hidden="1" x14ac:dyDescent="0.3">
      <c r="A69" s="1"/>
      <c r="F69" s="37"/>
      <c r="H69" s="115"/>
      <c r="I69" s="115"/>
      <c r="J69" s="115"/>
    </row>
    <row r="70" spans="1:10" ht="14.4" hidden="1" x14ac:dyDescent="0.3">
      <c r="A70" s="1"/>
      <c r="H70" s="115"/>
      <c r="I70" s="115"/>
      <c r="J70" s="115"/>
    </row>
    <row r="71" spans="1:10" ht="14.4" hidden="1" x14ac:dyDescent="0.3">
      <c r="A71" s="1"/>
      <c r="H71" s="115"/>
      <c r="I71" s="115"/>
      <c r="J71" s="115"/>
    </row>
    <row r="72" spans="1:10" ht="14.4" hidden="1" x14ac:dyDescent="0.3">
      <c r="A72" s="1"/>
      <c r="H72" s="115"/>
      <c r="I72" s="115"/>
      <c r="J72" s="115"/>
    </row>
    <row r="73" spans="1:10" ht="14.4" hidden="1" x14ac:dyDescent="0.3">
      <c r="A73" s="1"/>
      <c r="H73" s="115"/>
      <c r="I73" s="115"/>
      <c r="J73" s="115"/>
    </row>
    <row r="74" spans="1:10" ht="14.4" hidden="1" x14ac:dyDescent="0.3">
      <c r="A74" s="1"/>
      <c r="H74" s="115"/>
      <c r="I74" s="115"/>
      <c r="J74" s="115"/>
    </row>
    <row r="75" spans="1:10" ht="14.4" hidden="1" x14ac:dyDescent="0.3">
      <c r="A75" s="1"/>
      <c r="H75" s="115"/>
      <c r="I75" s="115"/>
      <c r="J75" s="115"/>
    </row>
    <row r="76" spans="1:10" ht="14.4" hidden="1" x14ac:dyDescent="0.3">
      <c r="A76" s="1"/>
      <c r="H76" s="115"/>
      <c r="I76" s="115"/>
      <c r="J76" s="115"/>
    </row>
    <row r="77" spans="1:10" ht="14.4" hidden="1" x14ac:dyDescent="0.3">
      <c r="A77" s="1"/>
      <c r="H77" s="115"/>
      <c r="I77" s="115"/>
      <c r="J77" s="115"/>
    </row>
    <row r="78" spans="1:10" ht="14.4" hidden="1" x14ac:dyDescent="0.3">
      <c r="A78" s="1"/>
    </row>
    <row r="79" spans="1:10" ht="14.4" hidden="1" x14ac:dyDescent="0.3">
      <c r="A79" s="1"/>
    </row>
    <row r="80" spans="1:10" ht="14.4" hidden="1" x14ac:dyDescent="0.3">
      <c r="A80" s="1"/>
    </row>
    <row r="81" spans="1:1" ht="14.4" hidden="1" x14ac:dyDescent="0.3">
      <c r="A81" s="1"/>
    </row>
    <row r="82" spans="1:1" ht="14.4" hidden="1" x14ac:dyDescent="0.3">
      <c r="A82" s="1"/>
    </row>
    <row r="83" spans="1:1" ht="14.4" hidden="1" x14ac:dyDescent="0.3">
      <c r="A83" s="1"/>
    </row>
    <row r="84" spans="1:1" ht="14.4" hidden="1" x14ac:dyDescent="0.3">
      <c r="A84" s="1"/>
    </row>
    <row r="85" spans="1:1" ht="14.4" hidden="1" x14ac:dyDescent="0.3">
      <c r="A85" s="1"/>
    </row>
    <row r="86" spans="1:1" ht="14.4" hidden="1" x14ac:dyDescent="0.3">
      <c r="A86" s="1"/>
    </row>
    <row r="87" spans="1:1" ht="14.4" hidden="1" x14ac:dyDescent="0.3">
      <c r="A87" s="1"/>
    </row>
    <row r="88" spans="1:1" ht="14.4" hidden="1" x14ac:dyDescent="0.3">
      <c r="A88" s="1"/>
    </row>
    <row r="89" spans="1:1" ht="14.4" hidden="1" x14ac:dyDescent="0.3">
      <c r="A89" s="1"/>
    </row>
    <row r="90" spans="1:1" ht="14.4" hidden="1" x14ac:dyDescent="0.3">
      <c r="A90" s="1"/>
    </row>
    <row r="91" spans="1:1" ht="14.4" hidden="1" x14ac:dyDescent="0.3">
      <c r="A91" s="1"/>
    </row>
    <row r="92" spans="1:1" ht="14.4" hidden="1" x14ac:dyDescent="0.3">
      <c r="A92" s="1"/>
    </row>
    <row r="93" spans="1:1" ht="14.4" hidden="1" x14ac:dyDescent="0.3">
      <c r="A93" s="1"/>
    </row>
    <row r="94" spans="1:1" ht="14.4" hidden="1" x14ac:dyDescent="0.3">
      <c r="A94" s="1"/>
    </row>
    <row r="95" spans="1:1" ht="14.4" hidden="1" x14ac:dyDescent="0.3">
      <c r="A95" s="1"/>
    </row>
    <row r="96" spans="1:1" ht="14.4" hidden="1" x14ac:dyDescent="0.3">
      <c r="A96" s="1"/>
    </row>
    <row r="97" spans="1:1" ht="14.4" hidden="1" x14ac:dyDescent="0.3">
      <c r="A97" s="1"/>
    </row>
    <row r="98" spans="1:1" ht="14.4" hidden="1" x14ac:dyDescent="0.3"/>
  </sheetData>
  <sheetProtection algorithmName="SHA-512" hashValue="PXVXqwIypMwFrjnGuM0YzVbtEJyrKgNKf+bzxS9jy4nkpkqknRi8yFCAoZOy/okWEdY2Sqaop/RfuFQwk1VuzQ==" saltValue="l2I0JAwGq6XRV15KgeHsJw==" spinCount="100000" sheet="1" objects="1" scenarios="1" selectLockedCells="1"/>
  <mergeCells count="7">
    <mergeCell ref="B15:J15"/>
    <mergeCell ref="C9:D9"/>
    <mergeCell ref="A2:M2"/>
    <mergeCell ref="D3:J3"/>
    <mergeCell ref="B4:J6"/>
    <mergeCell ref="C7:D7"/>
    <mergeCell ref="C8:E8"/>
  </mergeCells>
  <hyperlinks>
    <hyperlink ref="C9" r:id="rId1"/>
    <hyperlink ref="G8" r:id="rId2"/>
    <hyperlink ref="G9" r:id="rId3"/>
    <hyperlink ref="G10" r:id="rId4"/>
    <hyperlink ref="G7" r:id="rId5"/>
    <hyperlink ref="B15:J15" r:id="rId6" display="*Register for Future Updates* - register to receive future updates to the ACE LC Translator"/>
  </hyperlinks>
  <pageMargins left="0.7" right="0.7" top="0.75" bottom="0.75" header="0.3" footer="0.3"/>
  <pageSetup paperSize="9" fitToWidth="0" fitToHeight="0" orientation="portrait" r:id="rId7"/>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K98"/>
  <sheetViews>
    <sheetView showGridLines="0" showRowColHeaders="0" zoomScale="75" zoomScaleNormal="75" workbookViewId="0"/>
  </sheetViews>
  <sheetFormatPr defaultColWidth="0" defaultRowHeight="15" customHeight="1" zeroHeight="1" x14ac:dyDescent="0.3"/>
  <cols>
    <col min="1" max="1" width="28.5546875" style="4" customWidth="1"/>
    <col min="2" max="2" width="23" style="34" customWidth="1"/>
    <col min="3" max="3" width="10.6640625" style="143" customWidth="1"/>
    <col min="4" max="5" width="9.109375" style="143" customWidth="1"/>
    <col min="6" max="6" width="3.33203125" style="143" customWidth="1"/>
    <col min="7" max="7" width="31.6640625" style="143" bestFit="1" customWidth="1"/>
    <col min="8" max="8" width="2" style="116" customWidth="1"/>
    <col min="9" max="13" width="9.109375" style="116" customWidth="1"/>
    <col min="14" max="20" width="0" style="116" hidden="1" customWidth="1"/>
    <col min="21" max="63" width="0" style="121" hidden="1" customWidth="1"/>
    <col min="64" max="16384" width="9.109375" style="122" hidden="1"/>
  </cols>
  <sheetData>
    <row r="1" spans="1:63" s="11" customFormat="1" ht="27" customHeight="1" x14ac:dyDescent="0.4">
      <c r="A1" s="15"/>
      <c r="B1" s="141"/>
      <c r="C1" s="15"/>
      <c r="D1" s="15"/>
      <c r="E1" s="15"/>
      <c r="F1" s="15"/>
      <c r="G1" s="15"/>
      <c r="H1" s="15"/>
      <c r="I1" s="15"/>
      <c r="J1" s="132" t="s">
        <v>1048</v>
      </c>
      <c r="K1" s="15"/>
      <c r="L1" s="15"/>
      <c r="M1" s="15"/>
    </row>
    <row r="2" spans="1:63" s="11" customFormat="1" ht="27" customHeight="1" x14ac:dyDescent="0.5">
      <c r="A2" s="390" t="s">
        <v>820</v>
      </c>
      <c r="B2" s="390"/>
      <c r="C2" s="390"/>
      <c r="D2" s="390"/>
      <c r="E2" s="390"/>
      <c r="F2" s="390"/>
      <c r="G2" s="390"/>
      <c r="H2" s="390"/>
      <c r="I2" s="390"/>
      <c r="J2" s="390"/>
      <c r="K2" s="390"/>
      <c r="L2" s="390"/>
      <c r="M2" s="390"/>
    </row>
    <row r="3" spans="1:63" s="6" customFormat="1" ht="93.75" customHeight="1" x14ac:dyDescent="0.4">
      <c r="A3" s="16"/>
      <c r="B3" s="16"/>
      <c r="C3" s="16"/>
      <c r="D3" s="388"/>
      <c r="E3" s="388"/>
      <c r="F3" s="388"/>
      <c r="G3" s="388"/>
      <c r="H3" s="388"/>
      <c r="I3" s="388"/>
      <c r="J3" s="388"/>
      <c r="K3" s="16"/>
      <c r="L3" s="16"/>
      <c r="M3" s="16"/>
    </row>
    <row r="4" spans="1:63" s="2" customFormat="1" ht="20.25" customHeight="1" x14ac:dyDescent="0.3">
      <c r="A4" s="115"/>
      <c r="B4" s="389" t="s">
        <v>820</v>
      </c>
      <c r="C4" s="389"/>
      <c r="D4" s="389"/>
      <c r="E4" s="389"/>
      <c r="F4" s="389"/>
      <c r="G4" s="389"/>
      <c r="H4" s="389"/>
      <c r="I4" s="389"/>
      <c r="J4" s="389"/>
      <c r="K4" s="115"/>
      <c r="L4" s="115"/>
      <c r="M4" s="115"/>
      <c r="N4" s="1"/>
      <c r="O4" s="1"/>
      <c r="P4" s="1"/>
      <c r="Q4" s="1"/>
      <c r="R4" s="1"/>
      <c r="S4" s="1"/>
      <c r="T4" s="1"/>
    </row>
    <row r="5" spans="1:63" s="3" customFormat="1" ht="18.75" customHeight="1" x14ac:dyDescent="0.3">
      <c r="A5" s="115"/>
      <c r="B5" s="389"/>
      <c r="C5" s="389"/>
      <c r="D5" s="389"/>
      <c r="E5" s="389"/>
      <c r="F5" s="389"/>
      <c r="G5" s="389"/>
      <c r="H5" s="389"/>
      <c r="I5" s="389"/>
      <c r="J5" s="389"/>
      <c r="K5" s="115"/>
      <c r="L5" s="116"/>
      <c r="M5" s="116"/>
      <c r="N5" s="4"/>
      <c r="O5" s="4"/>
      <c r="P5" s="4"/>
      <c r="Q5" s="4"/>
      <c r="R5" s="4"/>
      <c r="S5" s="4"/>
      <c r="T5" s="4"/>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row>
    <row r="6" spans="1:63" s="3" customFormat="1" ht="15" customHeight="1" x14ac:dyDescent="0.3">
      <c r="A6" s="115"/>
      <c r="B6" s="389"/>
      <c r="C6" s="389"/>
      <c r="D6" s="389"/>
      <c r="E6" s="389"/>
      <c r="F6" s="389"/>
      <c r="G6" s="389"/>
      <c r="H6" s="389"/>
      <c r="I6" s="389"/>
      <c r="J6" s="389"/>
      <c r="K6" s="115"/>
      <c r="L6" s="116"/>
      <c r="M6" s="116"/>
      <c r="N6" s="4"/>
      <c r="O6" s="4"/>
      <c r="P6" s="4"/>
      <c r="Q6" s="4"/>
      <c r="R6" s="4"/>
      <c r="S6" s="4"/>
      <c r="T6" s="4"/>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row>
    <row r="7" spans="1:63" s="3" customFormat="1" ht="15" customHeight="1" x14ac:dyDescent="0.3">
      <c r="A7" s="115"/>
      <c r="B7" s="441" t="s">
        <v>827</v>
      </c>
      <c r="C7" s="441"/>
      <c r="D7" s="441"/>
      <c r="E7" s="441"/>
      <c r="F7" s="441"/>
      <c r="G7" s="441"/>
      <c r="H7" s="441"/>
      <c r="I7" s="441"/>
      <c r="J7" s="441"/>
      <c r="K7" s="115"/>
      <c r="L7" s="116"/>
      <c r="M7" s="116"/>
      <c r="N7" s="4"/>
      <c r="O7" s="4"/>
      <c r="P7" s="4"/>
      <c r="Q7" s="4"/>
      <c r="R7" s="4"/>
      <c r="S7" s="4"/>
      <c r="T7" s="4"/>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row>
    <row r="8" spans="1:63" s="3" customFormat="1" ht="15" customHeight="1" x14ac:dyDescent="0.3">
      <c r="A8" s="115"/>
      <c r="B8" s="441"/>
      <c r="C8" s="441"/>
      <c r="D8" s="441"/>
      <c r="E8" s="441"/>
      <c r="F8" s="441"/>
      <c r="G8" s="441"/>
      <c r="H8" s="441"/>
      <c r="I8" s="441"/>
      <c r="J8" s="441"/>
      <c r="K8" s="115"/>
      <c r="L8" s="116"/>
      <c r="M8" s="116"/>
      <c r="N8" s="4"/>
      <c r="O8" s="4"/>
      <c r="P8" s="4"/>
      <c r="Q8" s="4"/>
      <c r="R8" s="4"/>
      <c r="S8" s="4"/>
      <c r="T8" s="4"/>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row>
    <row r="9" spans="1:63" s="3" customFormat="1" ht="15" customHeight="1" x14ac:dyDescent="0.3">
      <c r="A9" s="115"/>
      <c r="B9" s="441"/>
      <c r="C9" s="441"/>
      <c r="D9" s="441"/>
      <c r="E9" s="441"/>
      <c r="F9" s="441"/>
      <c r="G9" s="441"/>
      <c r="H9" s="441"/>
      <c r="I9" s="441"/>
      <c r="J9" s="441"/>
      <c r="K9" s="115"/>
      <c r="L9" s="116"/>
      <c r="M9" s="116"/>
      <c r="N9" s="4"/>
      <c r="O9" s="4"/>
      <c r="P9" s="4"/>
      <c r="Q9" s="4"/>
      <c r="R9" s="4"/>
      <c r="S9" s="4"/>
      <c r="T9" s="4"/>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row>
    <row r="10" spans="1:63" s="3" customFormat="1" ht="15" customHeight="1" x14ac:dyDescent="0.3">
      <c r="A10" s="115"/>
      <c r="B10" s="441"/>
      <c r="C10" s="441"/>
      <c r="D10" s="441"/>
      <c r="E10" s="441"/>
      <c r="F10" s="441"/>
      <c r="G10" s="441"/>
      <c r="H10" s="441"/>
      <c r="I10" s="441"/>
      <c r="J10" s="441"/>
      <c r="K10" s="13"/>
      <c r="L10" s="116"/>
      <c r="M10" s="116"/>
      <c r="N10" s="4"/>
      <c r="O10" s="4"/>
      <c r="P10" s="4"/>
      <c r="Q10" s="4"/>
      <c r="R10" s="4"/>
      <c r="S10" s="4"/>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row>
    <row r="11" spans="1:63" ht="15" customHeight="1" x14ac:dyDescent="0.3">
      <c r="A11" s="18"/>
      <c r="B11" s="133"/>
      <c r="C11" s="65"/>
      <c r="D11" s="67"/>
      <c r="E11" s="65"/>
      <c r="F11" s="65"/>
      <c r="G11" s="65"/>
      <c r="H11" s="146"/>
      <c r="I11" s="61"/>
      <c r="J11" s="13"/>
      <c r="K11" s="13"/>
      <c r="T11" s="121"/>
      <c r="BK11" s="122"/>
    </row>
    <row r="12" spans="1:63" s="18" customFormat="1" ht="15" customHeight="1" x14ac:dyDescent="0.3">
      <c r="B12" s="62"/>
      <c r="C12" s="60"/>
      <c r="D12" s="50"/>
      <c r="E12" s="60"/>
      <c r="F12" s="133"/>
      <c r="G12" s="62"/>
      <c r="H12" s="63"/>
      <c r="I12" s="59"/>
      <c r="J12" s="20"/>
      <c r="K12" s="20"/>
      <c r="L12" s="115"/>
      <c r="M12" s="115"/>
      <c r="N12" s="115"/>
      <c r="O12" s="115"/>
      <c r="P12" s="115"/>
      <c r="Q12" s="115"/>
      <c r="R12" s="115"/>
      <c r="S12" s="115"/>
      <c r="T12" s="115"/>
    </row>
    <row r="13" spans="1:63" ht="15" customHeight="1" x14ac:dyDescent="0.3">
      <c r="A13" s="18"/>
      <c r="B13" s="134"/>
      <c r="C13" s="134"/>
      <c r="D13" s="134"/>
      <c r="E13" s="134"/>
      <c r="F13" s="133"/>
      <c r="G13" s="134"/>
      <c r="H13" s="134"/>
      <c r="I13" s="134"/>
      <c r="J13" s="134"/>
      <c r="K13" s="18"/>
    </row>
    <row r="14" spans="1:63" ht="15" customHeight="1" x14ac:dyDescent="0.3">
      <c r="A14" s="18"/>
      <c r="B14" s="134"/>
      <c r="C14" s="134"/>
      <c r="D14" s="134"/>
      <c r="E14" s="134"/>
      <c r="F14" s="133"/>
      <c r="G14" s="134"/>
      <c r="H14" s="134"/>
      <c r="I14" s="134"/>
      <c r="J14" s="134"/>
      <c r="K14" s="18"/>
    </row>
    <row r="15" spans="1:63" ht="15" customHeight="1" x14ac:dyDescent="0.3">
      <c r="A15" s="18"/>
      <c r="B15" s="134"/>
      <c r="C15" s="134"/>
      <c r="D15" s="134"/>
      <c r="E15" s="134"/>
      <c r="F15" s="133"/>
      <c r="G15" s="134"/>
      <c r="H15" s="134"/>
      <c r="I15" s="134"/>
      <c r="J15" s="134"/>
      <c r="K15" s="18"/>
    </row>
    <row r="16" spans="1:63" ht="15" customHeight="1" x14ac:dyDescent="0.3">
      <c r="A16" s="18"/>
      <c r="B16" s="133"/>
      <c r="C16" s="65"/>
      <c r="D16" s="65"/>
      <c r="E16" s="65"/>
      <c r="F16" s="65"/>
      <c r="G16" s="65"/>
      <c r="H16" s="20"/>
      <c r="I16" s="20"/>
      <c r="J16" s="20"/>
      <c r="K16" s="18"/>
    </row>
    <row r="17" spans="1:11" ht="15.6" x14ac:dyDescent="0.3">
      <c r="A17" s="18"/>
      <c r="B17" s="133"/>
      <c r="C17" s="65"/>
      <c r="D17" s="65"/>
      <c r="E17" s="65"/>
      <c r="F17" s="65"/>
      <c r="G17" s="65"/>
      <c r="H17" s="20"/>
      <c r="I17" s="20"/>
      <c r="J17" s="20"/>
      <c r="K17" s="18"/>
    </row>
    <row r="18" spans="1:11" ht="14.4" x14ac:dyDescent="0.3">
      <c r="A18" s="18"/>
      <c r="B18" s="44"/>
      <c r="C18" s="44"/>
      <c r="D18" s="44"/>
      <c r="E18" s="44"/>
      <c r="F18" s="44"/>
      <c r="G18" s="44"/>
      <c r="H18" s="20"/>
      <c r="I18" s="20"/>
      <c r="J18" s="20"/>
      <c r="K18" s="18"/>
    </row>
    <row r="19" spans="1:11" ht="14.4" x14ac:dyDescent="0.3">
      <c r="A19" s="18"/>
      <c r="B19" s="39"/>
      <c r="C19" s="39"/>
      <c r="D19" s="39"/>
      <c r="E19" s="39"/>
      <c r="F19" s="39"/>
      <c r="G19" s="39"/>
      <c r="H19" s="18"/>
      <c r="I19" s="342" t="s">
        <v>998</v>
      </c>
      <c r="J19" s="18"/>
      <c r="K19" s="18"/>
    </row>
    <row r="20" spans="1:11" ht="14.4" x14ac:dyDescent="0.3">
      <c r="A20" s="18"/>
      <c r="B20" s="39"/>
      <c r="C20" s="39"/>
      <c r="D20" s="39"/>
      <c r="E20" s="39"/>
      <c r="F20" s="39"/>
      <c r="G20" s="39"/>
      <c r="H20" s="18"/>
      <c r="I20" s="18"/>
      <c r="J20" s="18"/>
      <c r="K20" s="18"/>
    </row>
    <row r="21" spans="1:11" ht="14.4" hidden="1" x14ac:dyDescent="0.3">
      <c r="A21" s="12"/>
      <c r="B21" s="39"/>
      <c r="C21" s="39"/>
      <c r="D21" s="39"/>
      <c r="E21" s="39"/>
      <c r="F21" s="39"/>
      <c r="G21" s="39"/>
      <c r="H21" s="18"/>
      <c r="I21" s="18"/>
      <c r="J21" s="18"/>
      <c r="K21" s="18"/>
    </row>
    <row r="22" spans="1:11" ht="14.4" hidden="1" x14ac:dyDescent="0.3">
      <c r="A22" s="12"/>
      <c r="B22" s="31"/>
      <c r="C22" s="39"/>
      <c r="D22" s="39"/>
      <c r="E22" s="39"/>
      <c r="F22" s="39"/>
      <c r="G22" s="39"/>
      <c r="H22" s="18"/>
      <c r="I22" s="18"/>
      <c r="J22" s="18"/>
      <c r="K22" s="18"/>
    </row>
    <row r="23" spans="1:11" ht="14.4" hidden="1" x14ac:dyDescent="0.3">
      <c r="A23" s="12"/>
      <c r="B23" s="31"/>
      <c r="C23" s="39"/>
      <c r="D23" s="39"/>
      <c r="E23" s="39"/>
      <c r="F23" s="39"/>
      <c r="G23" s="39"/>
      <c r="H23" s="18"/>
      <c r="I23" s="18"/>
      <c r="J23" s="18"/>
      <c r="K23" s="18"/>
    </row>
    <row r="24" spans="1:11" ht="14.4" hidden="1" x14ac:dyDescent="0.3">
      <c r="A24" s="12"/>
      <c r="B24" s="31"/>
      <c r="C24" s="39"/>
      <c r="D24" s="39"/>
      <c r="E24" s="39"/>
      <c r="F24" s="39"/>
      <c r="G24" s="39"/>
      <c r="H24" s="18"/>
      <c r="I24" s="18"/>
      <c r="J24" s="18"/>
      <c r="K24" s="18"/>
    </row>
    <row r="25" spans="1:11" ht="14.4" hidden="1" x14ac:dyDescent="0.3">
      <c r="A25" s="12"/>
      <c r="B25" s="31"/>
      <c r="C25" s="39"/>
      <c r="D25" s="39"/>
      <c r="E25" s="39"/>
      <c r="F25" s="39"/>
      <c r="G25" s="39"/>
      <c r="H25" s="18"/>
      <c r="I25" s="18"/>
      <c r="J25" s="18"/>
      <c r="K25" s="18"/>
    </row>
    <row r="26" spans="1:11" ht="14.4" hidden="1" x14ac:dyDescent="0.3">
      <c r="A26" s="12"/>
      <c r="B26" s="31"/>
      <c r="C26" s="39"/>
      <c r="D26" s="39"/>
      <c r="E26" s="39"/>
      <c r="F26" s="39"/>
      <c r="G26" s="39"/>
      <c r="H26" s="18"/>
      <c r="I26" s="18"/>
      <c r="J26" s="18"/>
      <c r="K26" s="18"/>
    </row>
    <row r="27" spans="1:11" ht="14.4" hidden="1" x14ac:dyDescent="0.3">
      <c r="A27" s="12"/>
      <c r="B27" s="31"/>
      <c r="C27" s="39"/>
      <c r="D27" s="39"/>
      <c r="E27" s="39"/>
      <c r="F27" s="39"/>
      <c r="G27" s="39"/>
      <c r="H27" s="18"/>
      <c r="I27" s="18"/>
      <c r="J27" s="18"/>
      <c r="K27" s="18"/>
    </row>
    <row r="28" spans="1:11" ht="14.4" hidden="1" x14ac:dyDescent="0.3">
      <c r="A28" s="12"/>
      <c r="B28" s="31"/>
      <c r="C28" s="39"/>
      <c r="D28" s="39"/>
      <c r="E28" s="39"/>
      <c r="F28" s="39"/>
      <c r="G28" s="39"/>
      <c r="H28" s="18"/>
      <c r="I28" s="18"/>
      <c r="J28" s="18"/>
      <c r="K28" s="18"/>
    </row>
    <row r="29" spans="1:11" ht="14.4" hidden="1" x14ac:dyDescent="0.3">
      <c r="A29" s="12"/>
      <c r="B29" s="31"/>
      <c r="C29" s="39"/>
      <c r="D29" s="39"/>
      <c r="E29" s="39"/>
      <c r="F29" s="39"/>
      <c r="G29" s="39"/>
      <c r="H29" s="18"/>
      <c r="I29" s="18"/>
      <c r="J29" s="18"/>
      <c r="K29" s="18"/>
    </row>
    <row r="30" spans="1:11" ht="14.4" hidden="1" x14ac:dyDescent="0.3">
      <c r="A30" s="12"/>
      <c r="B30" s="31"/>
      <c r="C30" s="39"/>
      <c r="D30" s="39"/>
      <c r="E30" s="39"/>
      <c r="F30" s="39"/>
      <c r="G30" s="39"/>
      <c r="H30" s="18"/>
      <c r="I30" s="18"/>
      <c r="J30" s="18"/>
      <c r="K30" s="18"/>
    </row>
    <row r="31" spans="1:11" ht="14.4" hidden="1" x14ac:dyDescent="0.3">
      <c r="A31" s="12"/>
      <c r="B31" s="31"/>
      <c r="C31" s="39"/>
      <c r="D31" s="39"/>
      <c r="E31" s="39"/>
      <c r="F31" s="39"/>
      <c r="G31" s="39"/>
      <c r="H31" s="18"/>
      <c r="I31" s="18"/>
      <c r="J31" s="18"/>
      <c r="K31" s="18"/>
    </row>
    <row r="32" spans="1:11" ht="14.4" hidden="1" x14ac:dyDescent="0.3">
      <c r="A32" s="12"/>
      <c r="B32" s="31"/>
      <c r="C32" s="39"/>
      <c r="D32" s="39"/>
      <c r="E32" s="39"/>
      <c r="F32" s="39"/>
      <c r="G32" s="39"/>
      <c r="H32" s="18"/>
      <c r="I32" s="18"/>
      <c r="J32" s="18"/>
      <c r="K32" s="18"/>
    </row>
    <row r="33" spans="1:11" ht="14.4" hidden="1" x14ac:dyDescent="0.3">
      <c r="A33" s="12"/>
      <c r="B33" s="31"/>
      <c r="C33" s="39"/>
      <c r="D33" s="39"/>
      <c r="E33" s="39"/>
      <c r="F33" s="39"/>
      <c r="G33" s="39"/>
      <c r="H33" s="18"/>
      <c r="I33" s="18"/>
      <c r="J33" s="18"/>
      <c r="K33" s="18"/>
    </row>
    <row r="34" spans="1:11" ht="14.4" hidden="1" x14ac:dyDescent="0.3">
      <c r="A34" s="12"/>
      <c r="B34" s="31"/>
      <c r="C34" s="39"/>
      <c r="D34" s="39"/>
      <c r="E34" s="39"/>
      <c r="F34" s="39"/>
      <c r="G34" s="39"/>
      <c r="H34" s="18"/>
      <c r="I34" s="18"/>
      <c r="J34" s="18"/>
      <c r="K34" s="18"/>
    </row>
    <row r="35" spans="1:11" ht="14.4" hidden="1" x14ac:dyDescent="0.3">
      <c r="A35" s="12"/>
      <c r="B35" s="31"/>
      <c r="C35" s="39"/>
      <c r="D35" s="39"/>
      <c r="E35" s="39"/>
      <c r="F35" s="39"/>
      <c r="G35" s="39"/>
      <c r="H35" s="18"/>
      <c r="I35" s="18"/>
      <c r="J35" s="18"/>
      <c r="K35" s="18"/>
    </row>
    <row r="36" spans="1:11" ht="14.4" hidden="1" x14ac:dyDescent="0.3">
      <c r="A36" s="12"/>
      <c r="B36" s="31"/>
      <c r="C36" s="39"/>
      <c r="D36" s="39"/>
      <c r="E36" s="39"/>
      <c r="F36" s="39"/>
      <c r="G36" s="39"/>
      <c r="H36" s="18"/>
      <c r="I36" s="18"/>
      <c r="J36" s="18"/>
      <c r="K36" s="18"/>
    </row>
    <row r="37" spans="1:11" ht="14.4" hidden="1" x14ac:dyDescent="0.3">
      <c r="A37" s="12"/>
      <c r="B37" s="31"/>
      <c r="C37" s="39"/>
      <c r="D37" s="39"/>
      <c r="E37" s="39"/>
      <c r="F37" s="39"/>
      <c r="G37" s="39"/>
      <c r="H37" s="18"/>
      <c r="I37" s="18"/>
      <c r="J37" s="18"/>
      <c r="K37" s="18"/>
    </row>
    <row r="38" spans="1:11" ht="14.4" hidden="1" x14ac:dyDescent="0.3">
      <c r="A38" s="12"/>
      <c r="B38" s="31"/>
      <c r="C38" s="39"/>
      <c r="D38" s="39"/>
      <c r="E38" s="39"/>
      <c r="F38" s="39"/>
      <c r="G38" s="39"/>
      <c r="H38" s="18"/>
      <c r="I38" s="18"/>
      <c r="J38" s="18"/>
      <c r="K38" s="18"/>
    </row>
    <row r="39" spans="1:11" ht="14.4" hidden="1" x14ac:dyDescent="0.3">
      <c r="A39" s="12"/>
      <c r="B39" s="31"/>
      <c r="C39" s="39"/>
      <c r="D39" s="39"/>
      <c r="E39" s="39"/>
      <c r="F39" s="39"/>
      <c r="G39" s="39"/>
      <c r="H39" s="18"/>
      <c r="I39" s="18"/>
      <c r="J39" s="18"/>
      <c r="K39" s="18"/>
    </row>
    <row r="40" spans="1:11" ht="14.4" hidden="1" x14ac:dyDescent="0.3">
      <c r="A40" s="12"/>
      <c r="B40" s="31"/>
      <c r="C40" s="39"/>
      <c r="D40" s="39"/>
      <c r="E40" s="39"/>
      <c r="F40" s="39"/>
      <c r="G40" s="39"/>
      <c r="H40" s="18"/>
      <c r="I40" s="18"/>
      <c r="J40" s="18"/>
      <c r="K40" s="18"/>
    </row>
    <row r="41" spans="1:11" ht="14.4" hidden="1" x14ac:dyDescent="0.3">
      <c r="A41" s="1"/>
      <c r="B41" s="32"/>
      <c r="C41" s="37"/>
      <c r="D41" s="30"/>
      <c r="E41" s="30"/>
      <c r="F41" s="39"/>
      <c r="G41" s="30"/>
      <c r="H41" s="13"/>
      <c r="I41" s="13"/>
      <c r="J41" s="115"/>
      <c r="K41" s="115"/>
    </row>
    <row r="42" spans="1:11" ht="14.4" hidden="1" x14ac:dyDescent="0.3">
      <c r="A42" s="1"/>
      <c r="B42" s="32"/>
      <c r="C42" s="37"/>
      <c r="D42" s="30"/>
      <c r="E42" s="30"/>
      <c r="F42" s="30"/>
      <c r="G42" s="30"/>
      <c r="H42" s="13"/>
      <c r="I42" s="13"/>
      <c r="J42" s="115"/>
      <c r="K42" s="115"/>
    </row>
    <row r="43" spans="1:11" ht="14.4" hidden="1" x14ac:dyDescent="0.3">
      <c r="A43" s="1"/>
      <c r="B43" s="32"/>
      <c r="C43" s="37"/>
      <c r="D43" s="30"/>
      <c r="E43" s="30"/>
      <c r="F43" s="30"/>
      <c r="G43" s="30"/>
      <c r="H43" s="13"/>
      <c r="I43" s="13"/>
      <c r="J43" s="115"/>
      <c r="K43" s="115"/>
    </row>
    <row r="44" spans="1:11" ht="14.4" hidden="1" x14ac:dyDescent="0.3">
      <c r="A44" s="1"/>
      <c r="B44" s="32"/>
      <c r="C44" s="37"/>
      <c r="D44" s="30"/>
      <c r="E44" s="30"/>
      <c r="F44" s="30"/>
      <c r="G44" s="30"/>
      <c r="H44" s="13"/>
      <c r="I44" s="13"/>
      <c r="J44" s="115"/>
      <c r="K44" s="115"/>
    </row>
    <row r="45" spans="1:11" ht="14.4" hidden="1" x14ac:dyDescent="0.3">
      <c r="A45" s="1"/>
      <c r="B45" s="32"/>
      <c r="C45" s="37"/>
      <c r="D45" s="30"/>
      <c r="E45" s="30"/>
      <c r="F45" s="30"/>
      <c r="G45" s="30"/>
      <c r="H45" s="13"/>
      <c r="I45" s="13"/>
      <c r="J45" s="115"/>
      <c r="K45" s="115"/>
    </row>
    <row r="46" spans="1:11" ht="14.4" hidden="1" x14ac:dyDescent="0.3">
      <c r="A46" s="1"/>
      <c r="B46" s="32"/>
      <c r="C46" s="37"/>
      <c r="D46" s="30"/>
      <c r="E46" s="30"/>
      <c r="F46" s="30"/>
      <c r="G46" s="30"/>
      <c r="H46" s="13"/>
      <c r="I46" s="13"/>
      <c r="J46" s="115"/>
      <c r="K46" s="115"/>
    </row>
    <row r="47" spans="1:11" ht="14.4" hidden="1" x14ac:dyDescent="0.3">
      <c r="A47" s="1"/>
      <c r="B47" s="32"/>
      <c r="C47" s="37"/>
      <c r="D47" s="30"/>
      <c r="E47" s="30"/>
      <c r="F47" s="30"/>
      <c r="G47" s="30"/>
      <c r="H47" s="13"/>
      <c r="I47" s="13"/>
      <c r="J47" s="115"/>
      <c r="K47" s="115"/>
    </row>
    <row r="48" spans="1:11" ht="14.4" hidden="1" x14ac:dyDescent="0.3">
      <c r="A48" s="1"/>
      <c r="B48" s="32"/>
      <c r="C48" s="37"/>
      <c r="D48" s="30"/>
      <c r="E48" s="30"/>
      <c r="F48" s="30"/>
      <c r="G48" s="30"/>
      <c r="H48" s="13"/>
      <c r="I48" s="13"/>
      <c r="J48" s="115"/>
      <c r="K48" s="115"/>
    </row>
    <row r="49" spans="1:11" ht="14.4" hidden="1" x14ac:dyDescent="0.3">
      <c r="A49" s="1"/>
      <c r="B49" s="32"/>
      <c r="C49" s="37"/>
      <c r="D49" s="30"/>
      <c r="E49" s="30"/>
      <c r="F49" s="30"/>
      <c r="G49" s="30"/>
      <c r="H49" s="13"/>
      <c r="I49" s="13"/>
      <c r="J49" s="115"/>
      <c r="K49" s="115"/>
    </row>
    <row r="50" spans="1:11" ht="14.4" hidden="1" x14ac:dyDescent="0.3">
      <c r="A50" s="1"/>
      <c r="B50" s="32"/>
      <c r="C50" s="37"/>
      <c r="D50" s="30"/>
      <c r="E50" s="30"/>
      <c r="F50" s="30"/>
      <c r="G50" s="30"/>
      <c r="H50" s="13"/>
      <c r="I50" s="13"/>
      <c r="J50" s="115"/>
      <c r="K50" s="115"/>
    </row>
    <row r="51" spans="1:11" ht="14.4" hidden="1" x14ac:dyDescent="0.3">
      <c r="A51" s="1"/>
      <c r="B51" s="32"/>
      <c r="C51" s="37"/>
      <c r="D51" s="142"/>
      <c r="E51" s="30"/>
      <c r="F51" s="30"/>
      <c r="G51" s="30"/>
      <c r="H51" s="13"/>
      <c r="I51" s="13"/>
      <c r="J51" s="115"/>
      <c r="K51" s="115"/>
    </row>
    <row r="52" spans="1:11" ht="14.4" hidden="1" x14ac:dyDescent="0.3">
      <c r="A52" s="1"/>
      <c r="B52" s="32"/>
      <c r="C52" s="37"/>
      <c r="D52" s="142"/>
      <c r="E52" s="30"/>
      <c r="F52" s="30"/>
      <c r="G52" s="30"/>
      <c r="H52" s="13"/>
      <c r="I52" s="13"/>
      <c r="J52" s="115"/>
      <c r="K52" s="115"/>
    </row>
    <row r="53" spans="1:11" ht="14.4" hidden="1" x14ac:dyDescent="0.3">
      <c r="A53" s="1"/>
      <c r="B53" s="32"/>
      <c r="C53" s="37"/>
      <c r="D53" s="142"/>
      <c r="E53" s="30"/>
      <c r="F53" s="30"/>
      <c r="G53" s="30"/>
      <c r="H53" s="13"/>
      <c r="I53" s="13"/>
      <c r="J53" s="115"/>
      <c r="K53" s="115"/>
    </row>
    <row r="54" spans="1:11" ht="14.4" hidden="1" x14ac:dyDescent="0.3">
      <c r="A54" s="1"/>
      <c r="B54" s="32"/>
      <c r="C54" s="37"/>
      <c r="D54" s="142"/>
      <c r="E54" s="30"/>
      <c r="F54" s="30"/>
      <c r="G54" s="30"/>
      <c r="H54" s="13"/>
      <c r="I54" s="13"/>
      <c r="J54" s="115"/>
    </row>
    <row r="55" spans="1:11" ht="14.4" hidden="1" x14ac:dyDescent="0.3">
      <c r="A55" s="1"/>
      <c r="B55" s="32"/>
      <c r="C55" s="37"/>
      <c r="D55" s="142"/>
      <c r="E55" s="30"/>
      <c r="F55" s="30"/>
      <c r="G55" s="30"/>
      <c r="H55" s="13"/>
      <c r="I55" s="13"/>
      <c r="J55" s="115"/>
    </row>
    <row r="56" spans="1:11" ht="14.4" hidden="1" x14ac:dyDescent="0.3">
      <c r="A56" s="1"/>
      <c r="B56" s="32"/>
      <c r="C56" s="37"/>
      <c r="D56" s="142"/>
      <c r="E56" s="30"/>
      <c r="F56" s="30"/>
      <c r="G56" s="30"/>
      <c r="H56" s="13"/>
      <c r="I56" s="13"/>
      <c r="J56" s="115"/>
    </row>
    <row r="57" spans="1:11" ht="14.4" hidden="1" x14ac:dyDescent="0.3">
      <c r="A57" s="1"/>
      <c r="B57" s="32"/>
      <c r="C57" s="37"/>
      <c r="D57" s="142"/>
      <c r="E57" s="30"/>
      <c r="F57" s="30"/>
      <c r="G57" s="30"/>
      <c r="H57" s="13"/>
      <c r="I57" s="13"/>
      <c r="J57" s="115"/>
    </row>
    <row r="58" spans="1:11" ht="14.4" hidden="1" x14ac:dyDescent="0.3">
      <c r="A58" s="1"/>
      <c r="B58" s="32"/>
      <c r="C58" s="37"/>
      <c r="D58" s="142"/>
      <c r="E58" s="30"/>
      <c r="F58" s="30"/>
      <c r="G58" s="30"/>
      <c r="H58" s="13"/>
      <c r="I58" s="13"/>
      <c r="J58" s="115"/>
    </row>
    <row r="59" spans="1:11" ht="14.4" hidden="1" x14ac:dyDescent="0.3">
      <c r="A59" s="1"/>
      <c r="B59" s="32"/>
      <c r="C59" s="37"/>
      <c r="D59" s="142"/>
      <c r="E59" s="30"/>
      <c r="F59" s="30"/>
      <c r="G59" s="30"/>
      <c r="H59" s="13"/>
      <c r="I59" s="13"/>
      <c r="J59" s="115"/>
    </row>
    <row r="60" spans="1:11" ht="14.4" hidden="1" x14ac:dyDescent="0.3">
      <c r="A60" s="1"/>
      <c r="B60" s="32"/>
      <c r="C60" s="37"/>
      <c r="D60" s="142"/>
      <c r="E60" s="30"/>
      <c r="F60" s="30"/>
      <c r="G60" s="30"/>
      <c r="H60" s="13"/>
      <c r="I60" s="24"/>
      <c r="J60" s="115"/>
    </row>
    <row r="61" spans="1:11" ht="14.4" hidden="1" x14ac:dyDescent="0.3">
      <c r="A61" s="1"/>
      <c r="B61" s="32"/>
      <c r="C61" s="37"/>
      <c r="D61" s="142"/>
      <c r="E61" s="30"/>
      <c r="F61" s="30"/>
      <c r="G61" s="30"/>
      <c r="H61" s="13"/>
      <c r="I61" s="13"/>
      <c r="J61" s="115"/>
    </row>
    <row r="62" spans="1:11" ht="14.4" hidden="1" x14ac:dyDescent="0.3">
      <c r="A62" s="1"/>
      <c r="B62" s="32"/>
      <c r="C62" s="37"/>
      <c r="D62" s="142"/>
      <c r="E62" s="30"/>
      <c r="F62" s="30"/>
      <c r="G62" s="30"/>
      <c r="H62" s="13"/>
      <c r="I62" s="13"/>
      <c r="J62" s="115"/>
    </row>
    <row r="63" spans="1:11" ht="14.4" hidden="1" x14ac:dyDescent="0.3">
      <c r="A63" s="1"/>
      <c r="B63" s="32"/>
      <c r="C63" s="37"/>
      <c r="D63" s="142"/>
      <c r="E63" s="30"/>
      <c r="F63" s="30"/>
      <c r="G63" s="30"/>
      <c r="H63" s="13"/>
      <c r="I63" s="13"/>
      <c r="J63" s="115"/>
    </row>
    <row r="64" spans="1:11" ht="14.4" hidden="1" x14ac:dyDescent="0.3">
      <c r="A64" s="1"/>
      <c r="B64" s="32"/>
      <c r="C64" s="37"/>
      <c r="D64" s="142"/>
      <c r="E64" s="30"/>
      <c r="F64" s="30"/>
      <c r="G64" s="30"/>
      <c r="H64" s="13"/>
      <c r="I64" s="13"/>
      <c r="J64" s="115"/>
    </row>
    <row r="65" spans="1:10" ht="14.4" hidden="1" x14ac:dyDescent="0.3">
      <c r="A65" s="1"/>
      <c r="B65" s="32"/>
      <c r="C65" s="37"/>
      <c r="D65" s="142"/>
      <c r="E65" s="30"/>
      <c r="F65" s="30"/>
      <c r="G65" s="30"/>
      <c r="H65" s="13"/>
      <c r="I65" s="13"/>
      <c r="J65" s="115"/>
    </row>
    <row r="66" spans="1:10" ht="14.4" hidden="1" x14ac:dyDescent="0.3">
      <c r="A66" s="1"/>
      <c r="D66" s="142"/>
      <c r="E66" s="30"/>
      <c r="F66" s="30"/>
      <c r="G66" s="30"/>
      <c r="H66" s="13"/>
      <c r="I66" s="13"/>
      <c r="J66" s="115"/>
    </row>
    <row r="67" spans="1:10" ht="14.4" hidden="1" x14ac:dyDescent="0.3">
      <c r="A67" s="1"/>
      <c r="D67" s="144"/>
      <c r="E67" s="145"/>
      <c r="F67" s="30"/>
      <c r="G67" s="145"/>
      <c r="H67" s="24"/>
      <c r="I67" s="24"/>
      <c r="J67" s="115"/>
    </row>
    <row r="68" spans="1:10" ht="14.4" hidden="1" x14ac:dyDescent="0.3">
      <c r="A68" s="1"/>
      <c r="E68" s="37"/>
      <c r="F68" s="145"/>
      <c r="G68" s="37"/>
      <c r="H68" s="115"/>
      <c r="I68" s="115"/>
      <c r="J68" s="115"/>
    </row>
    <row r="69" spans="1:10" ht="14.4" hidden="1" x14ac:dyDescent="0.3">
      <c r="A69" s="1"/>
      <c r="F69" s="37"/>
      <c r="H69" s="115"/>
      <c r="I69" s="115"/>
      <c r="J69" s="115"/>
    </row>
    <row r="70" spans="1:10" ht="14.4" hidden="1" x14ac:dyDescent="0.3">
      <c r="A70" s="1"/>
      <c r="H70" s="115"/>
      <c r="I70" s="115"/>
      <c r="J70" s="115"/>
    </row>
    <row r="71" spans="1:10" ht="14.4" hidden="1" x14ac:dyDescent="0.3">
      <c r="A71" s="1"/>
      <c r="H71" s="115"/>
      <c r="I71" s="115"/>
      <c r="J71" s="115"/>
    </row>
    <row r="72" spans="1:10" ht="14.4" hidden="1" x14ac:dyDescent="0.3">
      <c r="A72" s="1"/>
      <c r="H72" s="115"/>
      <c r="I72" s="115"/>
      <c r="J72" s="115"/>
    </row>
    <row r="73" spans="1:10" ht="14.4" hidden="1" x14ac:dyDescent="0.3">
      <c r="A73" s="1"/>
      <c r="H73" s="115"/>
      <c r="I73" s="115"/>
      <c r="J73" s="115"/>
    </row>
    <row r="74" spans="1:10" ht="14.4" hidden="1" x14ac:dyDescent="0.3">
      <c r="A74" s="1"/>
      <c r="H74" s="115"/>
      <c r="I74" s="115"/>
      <c r="J74" s="115"/>
    </row>
    <row r="75" spans="1:10" ht="14.4" hidden="1" x14ac:dyDescent="0.3">
      <c r="A75" s="1"/>
      <c r="H75" s="115"/>
      <c r="I75" s="115"/>
      <c r="J75" s="115"/>
    </row>
    <row r="76" spans="1:10" ht="14.4" hidden="1" x14ac:dyDescent="0.3">
      <c r="A76" s="1"/>
      <c r="H76" s="115"/>
      <c r="I76" s="115"/>
      <c r="J76" s="115"/>
    </row>
    <row r="77" spans="1:10" ht="14.4" hidden="1" x14ac:dyDescent="0.3">
      <c r="A77" s="1"/>
      <c r="H77" s="115"/>
      <c r="I77" s="115"/>
      <c r="J77" s="115"/>
    </row>
    <row r="78" spans="1:10" ht="14.4" hidden="1" x14ac:dyDescent="0.3">
      <c r="A78" s="1"/>
    </row>
    <row r="79" spans="1:10" ht="14.4" hidden="1" x14ac:dyDescent="0.3">
      <c r="A79" s="1"/>
    </row>
    <row r="80" spans="1:10" ht="14.4" hidden="1" x14ac:dyDescent="0.3">
      <c r="A80" s="1"/>
    </row>
    <row r="81" spans="1:1" ht="14.4" hidden="1" x14ac:dyDescent="0.3">
      <c r="A81" s="1"/>
    </row>
    <row r="82" spans="1:1" ht="14.4" hidden="1" x14ac:dyDescent="0.3">
      <c r="A82" s="1"/>
    </row>
    <row r="83" spans="1:1" ht="14.4" hidden="1" x14ac:dyDescent="0.3">
      <c r="A83" s="1"/>
    </row>
    <row r="84" spans="1:1" ht="14.4" hidden="1" x14ac:dyDescent="0.3">
      <c r="A84" s="1"/>
    </row>
    <row r="85" spans="1:1" ht="14.4" hidden="1" x14ac:dyDescent="0.3">
      <c r="A85" s="1"/>
    </row>
    <row r="86" spans="1:1" ht="14.4" hidden="1" x14ac:dyDescent="0.3">
      <c r="A86" s="1"/>
    </row>
    <row r="87" spans="1:1" ht="14.4" hidden="1" x14ac:dyDescent="0.3">
      <c r="A87" s="1"/>
    </row>
    <row r="88" spans="1:1" ht="14.4" hidden="1" x14ac:dyDescent="0.3">
      <c r="A88" s="1"/>
    </row>
    <row r="89" spans="1:1" ht="14.4" hidden="1" x14ac:dyDescent="0.3">
      <c r="A89" s="1"/>
    </row>
    <row r="90" spans="1:1" ht="14.4" hidden="1" x14ac:dyDescent="0.3">
      <c r="A90" s="1"/>
    </row>
    <row r="91" spans="1:1" ht="14.4" hidden="1" x14ac:dyDescent="0.3">
      <c r="A91" s="1"/>
    </row>
    <row r="92" spans="1:1" ht="14.4" hidden="1" x14ac:dyDescent="0.3">
      <c r="A92" s="1"/>
    </row>
    <row r="93" spans="1:1" ht="14.4" hidden="1" x14ac:dyDescent="0.3">
      <c r="A93" s="1"/>
    </row>
    <row r="94" spans="1:1" ht="14.4" hidden="1" x14ac:dyDescent="0.3">
      <c r="A94" s="1"/>
    </row>
    <row r="95" spans="1:1" ht="14.4" hidden="1" x14ac:dyDescent="0.3">
      <c r="A95" s="1"/>
    </row>
    <row r="96" spans="1:1" ht="14.4" hidden="1" x14ac:dyDescent="0.3">
      <c r="A96" s="1"/>
    </row>
    <row r="97" spans="1:1" ht="14.4" hidden="1" x14ac:dyDescent="0.3">
      <c r="A97" s="1"/>
    </row>
    <row r="98" spans="1:1" ht="14.4" hidden="1" x14ac:dyDescent="0.3"/>
  </sheetData>
  <sheetProtection algorithmName="SHA-512" hashValue="hUE8NlH+Pko5BmSe/HzY6SZddS0XPq4IObm/5arMtZn+zJJ2yDU9U2prZB1AhOeoKaWCRQuIVkmBiDaAUituLA==" saltValue="NZIOaXNrlPpBTBQvi9mbDw==" spinCount="100000" sheet="1" objects="1" scenarios="1" selectLockedCells="1"/>
  <mergeCells count="4">
    <mergeCell ref="A2:M2"/>
    <mergeCell ref="D3:J3"/>
    <mergeCell ref="B4:J6"/>
    <mergeCell ref="B7:J10"/>
  </mergeCells>
  <pageMargins left="0.7" right="0.7" top="0.75" bottom="0.75" header="0.3" footer="0.3"/>
  <pageSetup paperSize="9" fitToWidth="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22"/>
  <sheetViews>
    <sheetView zoomScale="85" zoomScaleNormal="85" workbookViewId="0">
      <selection activeCell="D1" sqref="D1"/>
    </sheetView>
  </sheetViews>
  <sheetFormatPr defaultRowHeight="14.4" x14ac:dyDescent="0.3"/>
  <cols>
    <col min="1" max="1" width="42.44140625" bestFit="1" customWidth="1"/>
    <col min="2" max="2" width="33.6640625" customWidth="1"/>
  </cols>
  <sheetData>
    <row r="1" spans="1:11" ht="122.25" customHeight="1" x14ac:dyDescent="0.3">
      <c r="A1" s="12" t="s">
        <v>797</v>
      </c>
      <c r="B1" s="12"/>
      <c r="C1" s="128" t="s">
        <v>992</v>
      </c>
      <c r="D1" s="128" t="s">
        <v>793</v>
      </c>
      <c r="H1">
        <v>1</v>
      </c>
      <c r="K1" t="str">
        <f>INDEX(A1:A3,H1)</f>
        <v>Food and Beverage Applications</v>
      </c>
    </row>
    <row r="2" spans="1:11" ht="122.25" customHeight="1" x14ac:dyDescent="0.3">
      <c r="A2" s="12" t="s">
        <v>796</v>
      </c>
      <c r="B2" s="12"/>
      <c r="C2" s="128" t="s">
        <v>792</v>
      </c>
      <c r="D2" s="128" t="s">
        <v>793</v>
      </c>
    </row>
    <row r="3" spans="1:11" ht="122.25" customHeight="1" x14ac:dyDescent="0.3">
      <c r="A3" s="12" t="s">
        <v>791</v>
      </c>
      <c r="B3" s="12"/>
      <c r="C3" s="348" t="s">
        <v>1000</v>
      </c>
      <c r="D3" s="128" t="s">
        <v>793</v>
      </c>
    </row>
    <row r="5" spans="1:11" ht="121.5" customHeight="1" x14ac:dyDescent="0.3">
      <c r="A5" s="12" t="s">
        <v>803</v>
      </c>
      <c r="B5" s="12"/>
      <c r="C5" s="128" t="s">
        <v>811</v>
      </c>
      <c r="D5" s="128" t="s">
        <v>793</v>
      </c>
      <c r="E5" s="12"/>
      <c r="F5" s="12"/>
      <c r="H5">
        <v>5</v>
      </c>
      <c r="K5" t="str">
        <f>INDEX(Sheet2!A5:A9,H5)</f>
        <v>A Guide to HILIC Method Development</v>
      </c>
    </row>
    <row r="6" spans="1:11" ht="121.5" customHeight="1" x14ac:dyDescent="0.3">
      <c r="A6" s="12" t="s">
        <v>809</v>
      </c>
      <c r="B6" s="12"/>
      <c r="C6" s="12" t="s">
        <v>810</v>
      </c>
      <c r="D6" s="128" t="s">
        <v>793</v>
      </c>
      <c r="E6" s="12"/>
      <c r="F6" s="12"/>
    </row>
    <row r="7" spans="1:11" ht="121.5" customHeight="1" x14ac:dyDescent="0.3">
      <c r="A7" s="147" t="s">
        <v>808</v>
      </c>
      <c r="B7" s="12"/>
      <c r="C7" s="12" t="s">
        <v>812</v>
      </c>
      <c r="D7" s="128" t="s">
        <v>793</v>
      </c>
      <c r="E7" s="12"/>
      <c r="F7" s="12"/>
    </row>
    <row r="8" spans="1:11" ht="121.5" customHeight="1" x14ac:dyDescent="0.3">
      <c r="A8" s="12" t="s">
        <v>806</v>
      </c>
      <c r="B8" s="12"/>
      <c r="C8" s="12" t="s">
        <v>807</v>
      </c>
      <c r="D8" s="128" t="s">
        <v>794</v>
      </c>
      <c r="E8" s="12"/>
      <c r="F8" s="12"/>
    </row>
    <row r="9" spans="1:11" ht="121.5" customHeight="1" x14ac:dyDescent="0.3">
      <c r="A9" s="12" t="s">
        <v>805</v>
      </c>
      <c r="B9" s="12"/>
      <c r="C9" s="12" t="s">
        <v>804</v>
      </c>
      <c r="D9" s="128" t="s">
        <v>794</v>
      </c>
      <c r="E9" s="12"/>
      <c r="F9" s="12"/>
    </row>
    <row r="10" spans="1:11" x14ac:dyDescent="0.3">
      <c r="A10" s="12"/>
      <c r="B10" s="12"/>
      <c r="C10" s="12"/>
      <c r="D10" s="12"/>
      <c r="E10" s="12"/>
      <c r="F10" s="12"/>
    </row>
    <row r="11" spans="1:11" x14ac:dyDescent="0.3">
      <c r="A11" s="12"/>
      <c r="B11" s="12"/>
      <c r="C11" s="12"/>
      <c r="D11" s="12"/>
      <c r="E11" s="12"/>
      <c r="F11" s="12"/>
    </row>
    <row r="12" spans="1:11" x14ac:dyDescent="0.3">
      <c r="A12" s="12"/>
      <c r="B12" s="12"/>
      <c r="C12" s="12"/>
      <c r="D12" s="12"/>
      <c r="E12" s="12"/>
      <c r="F12" s="12"/>
    </row>
    <row r="13" spans="1:11" x14ac:dyDescent="0.3">
      <c r="A13" s="12"/>
      <c r="B13" s="12"/>
      <c r="C13" s="12"/>
      <c r="D13" s="12"/>
      <c r="E13" s="12"/>
      <c r="F13" s="12"/>
    </row>
    <row r="14" spans="1:11" x14ac:dyDescent="0.3">
      <c r="A14" s="12"/>
      <c r="B14" s="12"/>
      <c r="C14" s="12"/>
      <c r="D14" s="12"/>
      <c r="E14" s="12"/>
      <c r="F14" s="12"/>
    </row>
    <row r="15" spans="1:11" x14ac:dyDescent="0.3">
      <c r="A15" s="12"/>
      <c r="B15" s="12"/>
      <c r="C15" s="12"/>
      <c r="D15" s="12"/>
      <c r="E15" s="12"/>
      <c r="F15" s="12"/>
    </row>
    <row r="16" spans="1:11" x14ac:dyDescent="0.3">
      <c r="A16" s="12"/>
      <c r="B16" s="12"/>
      <c r="C16" s="12"/>
      <c r="D16" s="12"/>
      <c r="E16" s="12"/>
      <c r="F16" s="12"/>
    </row>
    <row r="17" spans="1:6" x14ac:dyDescent="0.3">
      <c r="A17" s="12"/>
      <c r="B17" s="12"/>
      <c r="C17" s="12"/>
      <c r="D17" s="12"/>
      <c r="E17" s="12"/>
      <c r="F17" s="12"/>
    </row>
    <row r="18" spans="1:6" x14ac:dyDescent="0.3">
      <c r="A18" s="12"/>
      <c r="B18" s="12"/>
      <c r="C18" s="12"/>
      <c r="D18" s="12"/>
      <c r="E18" s="12"/>
      <c r="F18" s="12"/>
    </row>
    <row r="19" spans="1:6" x14ac:dyDescent="0.3">
      <c r="A19" s="12"/>
      <c r="B19" s="12"/>
      <c r="C19" s="12"/>
      <c r="D19" s="12"/>
      <c r="E19" s="12"/>
      <c r="F19" s="12"/>
    </row>
    <row r="20" spans="1:6" x14ac:dyDescent="0.3">
      <c r="A20" s="12"/>
      <c r="B20" s="12"/>
      <c r="C20" s="12"/>
      <c r="D20" s="12"/>
      <c r="E20" s="12"/>
      <c r="F20" s="12"/>
    </row>
    <row r="21" spans="1:6" x14ac:dyDescent="0.3">
      <c r="A21" s="12"/>
      <c r="B21" s="12"/>
      <c r="C21" s="12"/>
      <c r="D21" s="12"/>
      <c r="E21" s="12"/>
      <c r="F21" s="12"/>
    </row>
    <row r="22" spans="1:6" x14ac:dyDescent="0.3">
      <c r="A22" s="12"/>
      <c r="B22" s="12"/>
      <c r="C22" s="12"/>
      <c r="D22" s="12"/>
      <c r="E22" s="12"/>
      <c r="F22" s="1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L166"/>
  <sheetViews>
    <sheetView showGridLines="0" showRowColHeaders="0" zoomScale="75" zoomScaleNormal="75" workbookViewId="0">
      <selection activeCell="D10" sqref="D10"/>
    </sheetView>
  </sheetViews>
  <sheetFormatPr defaultColWidth="0" defaultRowHeight="14.4" zeroHeight="1" x14ac:dyDescent="0.3"/>
  <cols>
    <col min="1" max="1" width="28.5546875" style="116" customWidth="1"/>
    <col min="2" max="2" width="31.6640625" style="116" bestFit="1" customWidth="1"/>
    <col min="3" max="3" width="2" style="116" customWidth="1"/>
    <col min="4" max="4" width="10.5546875" style="116" customWidth="1"/>
    <col min="5" max="5" width="9.109375" style="116" customWidth="1"/>
    <col min="6" max="6" width="3.33203125" style="116" customWidth="1"/>
    <col min="7" max="7" width="31.6640625" style="116" bestFit="1" customWidth="1"/>
    <col min="8" max="8" width="5.5546875" style="116" customWidth="1"/>
    <col min="9" max="9" width="10.33203125" style="116" customWidth="1"/>
    <col min="10" max="10" width="9.109375" style="116" customWidth="1"/>
    <col min="11" max="11" width="1.44140625" style="226" customWidth="1"/>
    <col min="12" max="12" width="9.109375" style="190" customWidth="1"/>
    <col min="13" max="14" width="9.109375" style="116" customWidth="1"/>
    <col min="15" max="21" width="0" style="19" hidden="1" customWidth="1"/>
    <col min="22" max="64" width="0" style="22" hidden="1" customWidth="1"/>
    <col min="65" max="16384" width="9.109375" style="23" hidden="1"/>
  </cols>
  <sheetData>
    <row r="1" spans="1:21" s="15" customFormat="1" ht="27" customHeight="1" x14ac:dyDescent="0.4">
      <c r="A1" s="227"/>
      <c r="B1" s="227"/>
      <c r="C1" s="227"/>
      <c r="D1" s="227"/>
      <c r="E1" s="227"/>
      <c r="F1" s="227"/>
      <c r="G1" s="227"/>
      <c r="H1" s="227"/>
      <c r="I1" s="227"/>
      <c r="J1" s="228" t="s">
        <v>1048</v>
      </c>
      <c r="K1" s="228"/>
      <c r="L1" s="227"/>
      <c r="M1" s="227"/>
      <c r="N1" s="227"/>
    </row>
    <row r="2" spans="1:21" s="15" customFormat="1" ht="27" customHeight="1" x14ac:dyDescent="0.5">
      <c r="A2" s="394" t="s">
        <v>760</v>
      </c>
      <c r="B2" s="394"/>
      <c r="C2" s="394"/>
      <c r="D2" s="394"/>
      <c r="E2" s="394"/>
      <c r="F2" s="394"/>
      <c r="G2" s="394"/>
      <c r="H2" s="394"/>
      <c r="I2" s="394"/>
      <c r="J2" s="394"/>
      <c r="K2" s="394"/>
      <c r="L2" s="394"/>
      <c r="M2" s="394"/>
      <c r="N2" s="394"/>
    </row>
    <row r="3" spans="1:21" s="16" customFormat="1" ht="93.75" customHeight="1" x14ac:dyDescent="0.4">
      <c r="A3" s="148"/>
      <c r="B3" s="148"/>
      <c r="C3" s="148"/>
      <c r="D3" s="393" t="s">
        <v>971</v>
      </c>
      <c r="E3" s="393"/>
      <c r="F3" s="393"/>
      <c r="G3" s="393"/>
      <c r="H3" s="393"/>
      <c r="I3" s="393"/>
      <c r="J3" s="393"/>
      <c r="K3" s="229"/>
      <c r="L3" s="148"/>
      <c r="M3" s="148"/>
      <c r="N3" s="148"/>
    </row>
    <row r="4" spans="1:21" s="16" customFormat="1" ht="16.8" customHeight="1" x14ac:dyDescent="0.4">
      <c r="A4" s="148"/>
      <c r="B4" s="236" t="s">
        <v>966</v>
      </c>
      <c r="C4" s="236"/>
      <c r="D4" s="238"/>
      <c r="G4" s="237"/>
      <c r="H4" s="237"/>
      <c r="I4" s="237"/>
      <c r="J4" s="237"/>
      <c r="K4" s="229"/>
      <c r="L4" s="148"/>
      <c r="M4" s="148"/>
      <c r="N4" s="148"/>
    </row>
    <row r="5" spans="1:21" s="16" customFormat="1" ht="7.8" customHeight="1" thickBot="1" x14ac:dyDescent="0.45">
      <c r="A5" s="148"/>
      <c r="B5" s="395"/>
      <c r="C5" s="395"/>
      <c r="D5" s="395"/>
      <c r="E5" s="395"/>
      <c r="F5" s="230"/>
      <c r="G5" s="396"/>
      <c r="H5" s="396"/>
      <c r="I5" s="396"/>
      <c r="J5" s="396"/>
      <c r="K5" s="231"/>
      <c r="L5" s="148"/>
      <c r="M5" s="148"/>
      <c r="N5" s="148"/>
    </row>
    <row r="6" spans="1:21" s="16" customFormat="1" ht="37.799999999999997" customHeight="1" x14ac:dyDescent="0.4">
      <c r="B6" s="397" t="s">
        <v>957</v>
      </c>
      <c r="C6" s="398"/>
      <c r="D6" s="398"/>
      <c r="E6" s="398"/>
      <c r="F6" s="398"/>
      <c r="G6" s="398"/>
      <c r="H6" s="398"/>
      <c r="I6" s="398"/>
      <c r="J6" s="398"/>
      <c r="K6" s="188"/>
    </row>
    <row r="7" spans="1:21" s="18" customFormat="1" ht="21" x14ac:dyDescent="0.4">
      <c r="A7" s="37"/>
      <c r="B7" s="173" t="s">
        <v>958</v>
      </c>
      <c r="C7" s="172"/>
      <c r="D7" s="172"/>
      <c r="E7" s="172"/>
      <c r="F7" s="172"/>
      <c r="G7" s="172"/>
      <c r="H7" s="172"/>
      <c r="I7" s="172"/>
      <c r="J7" s="172"/>
      <c r="K7" s="174"/>
      <c r="L7" s="17"/>
      <c r="M7" s="17"/>
      <c r="N7" s="17"/>
      <c r="O7" s="17"/>
      <c r="P7" s="17"/>
      <c r="Q7" s="17"/>
      <c r="R7" s="17"/>
      <c r="S7" s="17"/>
      <c r="T7" s="17"/>
      <c r="U7" s="17"/>
    </row>
    <row r="8" spans="1:21" ht="7.05" customHeight="1" x14ac:dyDescent="0.4">
      <c r="A8" s="37"/>
      <c r="B8" s="173"/>
      <c r="C8" s="172"/>
      <c r="D8" s="172"/>
      <c r="E8" s="172"/>
      <c r="F8" s="172"/>
      <c r="G8" s="172"/>
      <c r="H8" s="172"/>
      <c r="I8" s="172"/>
      <c r="J8" s="172"/>
      <c r="K8" s="174"/>
      <c r="L8" s="17"/>
      <c r="M8" s="19"/>
      <c r="N8" s="19"/>
    </row>
    <row r="9" spans="1:21" ht="15" customHeight="1" x14ac:dyDescent="0.3">
      <c r="A9" s="37"/>
      <c r="B9" s="175" t="s">
        <v>10</v>
      </c>
      <c r="C9" s="176"/>
      <c r="D9" s="176"/>
      <c r="E9" s="176"/>
      <c r="F9" s="176"/>
      <c r="G9" s="177" t="s">
        <v>109</v>
      </c>
      <c r="H9" s="172"/>
      <c r="I9" s="172"/>
      <c r="J9" s="172"/>
      <c r="K9" s="174"/>
      <c r="L9" s="17"/>
      <c r="M9" s="19"/>
      <c r="N9" s="19"/>
    </row>
    <row r="10" spans="1:21" ht="15" customHeight="1" x14ac:dyDescent="0.3">
      <c r="A10" s="37"/>
      <c r="B10" s="178" t="s">
        <v>30</v>
      </c>
      <c r="C10" s="118"/>
      <c r="D10" s="104"/>
      <c r="E10" s="118" t="s">
        <v>1</v>
      </c>
      <c r="F10" s="118"/>
      <c r="G10" s="118" t="s">
        <v>30</v>
      </c>
      <c r="H10" s="118"/>
      <c r="I10" s="104"/>
      <c r="J10" s="118" t="s">
        <v>1</v>
      </c>
      <c r="K10" s="179"/>
      <c r="L10" s="17"/>
      <c r="M10" s="19"/>
      <c r="N10" s="19"/>
    </row>
    <row r="11" spans="1:21" ht="15" customHeight="1" x14ac:dyDescent="0.35">
      <c r="A11" s="37"/>
      <c r="B11" s="178" t="s">
        <v>119</v>
      </c>
      <c r="C11" s="118"/>
      <c r="D11" s="81"/>
      <c r="E11" s="118" t="s">
        <v>1</v>
      </c>
      <c r="F11" s="118"/>
      <c r="G11" s="118" t="s">
        <v>119</v>
      </c>
      <c r="H11" s="118"/>
      <c r="I11" s="81"/>
      <c r="J11" s="118" t="s">
        <v>1</v>
      </c>
      <c r="K11" s="179"/>
      <c r="L11" s="17"/>
      <c r="M11" s="19"/>
      <c r="N11" s="19"/>
    </row>
    <row r="12" spans="1:21" ht="15" customHeight="1" x14ac:dyDescent="0.35">
      <c r="A12" s="37"/>
      <c r="B12" s="178" t="s">
        <v>961</v>
      </c>
      <c r="C12" s="118"/>
      <c r="D12" s="81"/>
      <c r="E12" s="118" t="s">
        <v>2</v>
      </c>
      <c r="F12" s="118"/>
      <c r="G12" s="118" t="s">
        <v>961</v>
      </c>
      <c r="H12" s="118"/>
      <c r="I12" s="81"/>
      <c r="J12" s="118" t="s">
        <v>2</v>
      </c>
      <c r="K12" s="179"/>
      <c r="L12" s="17"/>
      <c r="M12" s="19"/>
      <c r="N12" s="19"/>
    </row>
    <row r="13" spans="1:21" ht="15" customHeight="1" x14ac:dyDescent="0.35">
      <c r="A13" s="37"/>
      <c r="B13" s="178" t="s">
        <v>962</v>
      </c>
      <c r="C13" s="118"/>
      <c r="D13" s="79" t="str">
        <f>IF(OR(ISBLANK(D10),ISBLANK(D12)),"",($D$10/$D$12)*1000)</f>
        <v/>
      </c>
      <c r="E13" s="118"/>
      <c r="F13" s="118"/>
      <c r="G13" s="118" t="s">
        <v>962</v>
      </c>
      <c r="H13" s="118"/>
      <c r="I13" s="79" t="str">
        <f>IF(OR(ISBLANK(I10),ISBLANK(I12)),"",($I$10/$I$12)*1000)</f>
        <v/>
      </c>
      <c r="J13" s="118"/>
      <c r="K13" s="179"/>
      <c r="L13" s="17"/>
      <c r="M13" s="19"/>
      <c r="N13" s="19"/>
    </row>
    <row r="14" spans="1:21" ht="15" customHeight="1" x14ac:dyDescent="0.3">
      <c r="A14" s="37"/>
      <c r="B14" s="178" t="s">
        <v>818</v>
      </c>
      <c r="C14" s="118"/>
      <c r="D14" s="82"/>
      <c r="E14" s="196" t="s">
        <v>960</v>
      </c>
      <c r="F14" s="118"/>
      <c r="G14" s="118" t="s">
        <v>819</v>
      </c>
      <c r="H14" s="118"/>
      <c r="I14" s="82"/>
      <c r="J14" s="196" t="s">
        <v>960</v>
      </c>
      <c r="K14" s="225"/>
      <c r="L14" s="17"/>
      <c r="M14" s="19"/>
      <c r="N14" s="19"/>
    </row>
    <row r="15" spans="1:21" s="18" customFormat="1" ht="15" customHeight="1" x14ac:dyDescent="0.35">
      <c r="A15" s="37"/>
      <c r="B15" s="178" t="s">
        <v>118</v>
      </c>
      <c r="C15" s="118"/>
      <c r="D15" s="154" t="str">
        <f>IF(OR(ISBLANK(D11),ISBLANK(D10),ISBLANK(D14)),"",((PI()*(($D$11/2)^2)*D10*D14))/1000)</f>
        <v/>
      </c>
      <c r="E15" s="118" t="s">
        <v>3</v>
      </c>
      <c r="F15" s="118"/>
      <c r="G15" s="118" t="s">
        <v>118</v>
      </c>
      <c r="H15" s="118"/>
      <c r="I15" s="154" t="str">
        <f>IF(OR(ISBLANK(I11),ISBLANK(I10),ISBLANK(I14)),"",((PI()*(($I$11/2)^2)*I10*I14))/1000)</f>
        <v/>
      </c>
      <c r="J15" s="118" t="s">
        <v>3</v>
      </c>
      <c r="K15" s="179"/>
      <c r="L15" s="17"/>
      <c r="M15" s="17"/>
      <c r="N15" s="17"/>
      <c r="O15" s="17"/>
      <c r="P15" s="17"/>
      <c r="Q15" s="17"/>
      <c r="R15" s="17"/>
      <c r="S15" s="17"/>
      <c r="T15" s="17"/>
      <c r="U15" s="17"/>
    </row>
    <row r="16" spans="1:21" ht="18.75" customHeight="1" x14ac:dyDescent="0.3">
      <c r="A16" s="37"/>
      <c r="B16" s="189"/>
      <c r="C16" s="190"/>
      <c r="D16" s="190"/>
      <c r="E16" s="190"/>
      <c r="F16" s="30"/>
      <c r="G16" s="190"/>
      <c r="H16" s="190"/>
      <c r="I16" s="190"/>
      <c r="J16" s="190"/>
      <c r="K16" s="180"/>
      <c r="L16" s="17"/>
      <c r="M16" s="19"/>
      <c r="N16" s="19"/>
    </row>
    <row r="17" spans="1:64" ht="20.25" customHeight="1" x14ac:dyDescent="0.4">
      <c r="A17" s="37"/>
      <c r="B17" s="173" t="s">
        <v>959</v>
      </c>
      <c r="C17" s="172"/>
      <c r="D17" s="172"/>
      <c r="E17" s="172"/>
      <c r="F17" s="172"/>
      <c r="G17" s="172"/>
      <c r="H17" s="172"/>
      <c r="I17" s="172"/>
      <c r="J17" s="172"/>
      <c r="K17" s="174"/>
      <c r="L17" s="17"/>
      <c r="M17" s="19"/>
      <c r="N17" s="19"/>
    </row>
    <row r="18" spans="1:64" ht="7.05" customHeight="1" x14ac:dyDescent="0.4">
      <c r="A18" s="37"/>
      <c r="B18" s="173"/>
      <c r="C18" s="172"/>
      <c r="D18" s="172"/>
      <c r="E18" s="172"/>
      <c r="F18" s="172"/>
      <c r="G18" s="172"/>
      <c r="H18" s="172"/>
      <c r="I18" s="172"/>
      <c r="J18" s="172"/>
      <c r="K18" s="174"/>
      <c r="L18" s="17"/>
      <c r="M18" s="19"/>
      <c r="N18" s="19"/>
    </row>
    <row r="19" spans="1:64" ht="15" customHeight="1" x14ac:dyDescent="0.3">
      <c r="A19" s="37"/>
      <c r="B19" s="175" t="s">
        <v>10</v>
      </c>
      <c r="C19" s="177"/>
      <c r="D19" s="177"/>
      <c r="E19" s="177"/>
      <c r="F19" s="177"/>
      <c r="G19" s="177" t="s">
        <v>109</v>
      </c>
      <c r="H19" s="172"/>
      <c r="I19" s="172"/>
      <c r="J19" s="172"/>
      <c r="K19" s="174"/>
      <c r="L19" s="17"/>
      <c r="M19" s="19"/>
      <c r="N19" s="19"/>
    </row>
    <row r="20" spans="1:64" ht="15" customHeight="1" x14ac:dyDescent="0.3">
      <c r="A20" s="37"/>
      <c r="B20" s="178" t="s">
        <v>19</v>
      </c>
      <c r="C20" s="118"/>
      <c r="D20" s="81"/>
      <c r="E20" s="118" t="s">
        <v>4</v>
      </c>
      <c r="F20" s="118"/>
      <c r="G20" s="118" t="s">
        <v>19</v>
      </c>
      <c r="H20" s="118"/>
      <c r="I20" s="85" t="str">
        <f>IF(OR(ISBLANK(D11),ISBLANK(D10),ISBLANK(D12),ISBLANK(D14),ISBLANK(#REF!),,ISBLANK(I11),ISBLANK(I10),ISBLANK(I12),ISBLANK(#REF!),ISBLANK(I14),ISBLANK(D20),ISBLANK(D15),ISBLANK(I15)),"",($I$15/$D$15)*$D$20)</f>
        <v/>
      </c>
      <c r="J20" s="118" t="s">
        <v>4</v>
      </c>
      <c r="K20" s="179"/>
      <c r="L20" s="17"/>
      <c r="M20" s="19"/>
      <c r="N20" s="19"/>
    </row>
    <row r="21" spans="1:64" ht="15" customHeight="1" x14ac:dyDescent="0.3">
      <c r="A21" s="37"/>
      <c r="B21" s="178" t="s">
        <v>13</v>
      </c>
      <c r="C21" s="118"/>
      <c r="D21" s="105"/>
      <c r="E21" s="118" t="s">
        <v>5</v>
      </c>
      <c r="F21" s="118"/>
      <c r="G21" s="118" t="s">
        <v>955</v>
      </c>
      <c r="H21" s="118"/>
      <c r="I21" s="78" t="str">
        <f>IF(OR(ISBLANK(I11),ISBLANK(D11),ISBLANK(D21)),"",(($I$11^2))/(($D$11^2))*$D$21)</f>
        <v/>
      </c>
      <c r="J21" s="118" t="s">
        <v>5</v>
      </c>
      <c r="K21" s="179"/>
      <c r="L21" s="17"/>
      <c r="M21" s="19"/>
      <c r="N21" s="19"/>
    </row>
    <row r="22" spans="1:64" ht="15" customHeight="1" x14ac:dyDescent="0.3">
      <c r="A22" s="37"/>
      <c r="B22" s="178"/>
      <c r="C22" s="118"/>
      <c r="D22" s="118"/>
      <c r="E22" s="118" t="s">
        <v>11</v>
      </c>
      <c r="F22" s="118"/>
      <c r="G22" s="118" t="s">
        <v>956</v>
      </c>
      <c r="H22" s="118"/>
      <c r="I22" s="78" t="str">
        <f>IF(OR(ISBLANK(D11),ISBLANK(I11),ISBLANK(D12),ISBLANK(I12),ISBLANK(D21)),"",(($I$11^2)*$D$12)/(($D$11^2)*$I$12)*$D$21)</f>
        <v/>
      </c>
      <c r="J22" s="118" t="s">
        <v>5</v>
      </c>
      <c r="K22" s="179"/>
      <c r="L22" s="17"/>
      <c r="M22" s="19"/>
      <c r="N22" s="19"/>
    </row>
    <row r="23" spans="1:64" x14ac:dyDescent="0.3">
      <c r="A23" s="37"/>
      <c r="B23" s="178"/>
      <c r="C23" s="118"/>
      <c r="D23" s="118"/>
      <c r="E23" s="118"/>
      <c r="F23" s="118"/>
      <c r="G23" s="118" t="s">
        <v>111</v>
      </c>
      <c r="H23" s="118"/>
      <c r="I23" s="105"/>
      <c r="J23" s="118" t="s">
        <v>5</v>
      </c>
      <c r="K23" s="179"/>
      <c r="L23" s="115"/>
    </row>
    <row r="24" spans="1:64" ht="18.75" customHeight="1" x14ac:dyDescent="0.3">
      <c r="A24" s="37"/>
      <c r="B24" s="178"/>
      <c r="C24" s="118"/>
      <c r="D24" s="118"/>
      <c r="E24" s="118"/>
      <c r="F24" s="118"/>
      <c r="G24" s="118"/>
      <c r="H24" s="118"/>
      <c r="I24" s="84"/>
      <c r="J24" s="118"/>
      <c r="K24" s="179"/>
      <c r="L24" s="17"/>
      <c r="M24" s="19"/>
      <c r="N24" s="19"/>
    </row>
    <row r="25" spans="1:64" ht="15" customHeight="1" x14ac:dyDescent="0.3">
      <c r="A25" s="37"/>
      <c r="B25" s="178" t="s">
        <v>813</v>
      </c>
      <c r="C25" s="118"/>
      <c r="D25" s="81"/>
      <c r="E25" s="118" t="s">
        <v>15</v>
      </c>
      <c r="F25" s="118"/>
      <c r="G25" s="118" t="s">
        <v>814</v>
      </c>
      <c r="H25" s="118"/>
      <c r="I25" s="85" t="str">
        <f>IF(OR(ISBLANK(D25),ISBLANK(D21),ISBLANK(I14),ISBLANK(I23),ISBLANK(D14),ISBLANK(D15),ISBLANK(I15),ISBLANK(D11),ISBLANK(I11)),"",(D25*D21*I15)/(I23*D15))</f>
        <v/>
      </c>
      <c r="J25" s="118" t="s">
        <v>15</v>
      </c>
      <c r="K25" s="179"/>
      <c r="L25" s="17"/>
      <c r="M25" s="19"/>
      <c r="N25" s="19"/>
    </row>
    <row r="26" spans="1:64" x14ac:dyDescent="0.3">
      <c r="A26" s="37"/>
      <c r="B26" s="178" t="s">
        <v>968</v>
      </c>
      <c r="C26" s="118"/>
      <c r="D26" s="104"/>
      <c r="E26" s="118" t="s">
        <v>815</v>
      </c>
      <c r="F26" s="118"/>
      <c r="G26" s="118" t="s">
        <v>967</v>
      </c>
      <c r="H26" s="118"/>
      <c r="I26" s="79" t="str">
        <f>IF(OR(ISBLANK(D26),ISBLANK(D11),ISBLANK(I23),ISBLANK(I10),ISBLANK(D12),ISBLANK(D21),ISBLANK(D10),ISBLANK(I11),ISBLANK(I12)),"",(D26*I23*I10*(D11^2)*(D12^2))/(D21*D10*(I11^2)*(I12^2)))</f>
        <v/>
      </c>
      <c r="J26" s="118" t="s">
        <v>815</v>
      </c>
      <c r="K26" s="179"/>
      <c r="L26" s="17"/>
      <c r="M26" s="19"/>
      <c r="N26" s="19"/>
    </row>
    <row r="27" spans="1:64" ht="15" customHeight="1" x14ac:dyDescent="0.3">
      <c r="A27" s="37"/>
      <c r="B27" s="178" t="s">
        <v>816</v>
      </c>
      <c r="C27" s="118"/>
      <c r="D27" s="118" t="str">
        <f>IF(OR(ISBLANK(D25),ISBLANK(D21)),"",(D25*D21))</f>
        <v/>
      </c>
      <c r="E27" s="118" t="s">
        <v>3</v>
      </c>
      <c r="F27" s="118"/>
      <c r="G27" s="118" t="s">
        <v>970</v>
      </c>
      <c r="H27" s="118"/>
      <c r="I27" s="79" t="str">
        <f>IF(OR(ISBLANK(D27),ISBLANK(I23),ISBLANK(I25),ISBLANK(D25),ISBLANK(D15),ISBLANK(D14),ISBLANK(D11),ISBLANK(I11)),"",(((I25*I23)-D27)/D27)*100)</f>
        <v/>
      </c>
      <c r="J27" s="118" t="s">
        <v>817</v>
      </c>
      <c r="K27" s="179"/>
      <c r="L27" s="17"/>
      <c r="M27" s="19"/>
      <c r="N27" s="19"/>
    </row>
    <row r="28" spans="1:64" s="122" customFormat="1" ht="15" customHeight="1" thickBot="1" x14ac:dyDescent="0.35">
      <c r="A28" s="37"/>
      <c r="B28" s="194"/>
      <c r="C28" s="195"/>
      <c r="D28" s="195"/>
      <c r="E28" s="195"/>
      <c r="F28" s="195"/>
      <c r="G28" s="195"/>
      <c r="H28" s="195"/>
      <c r="I28" s="197"/>
      <c r="J28" s="195"/>
      <c r="K28" s="198"/>
      <c r="L28" s="115"/>
      <c r="M28" s="116"/>
      <c r="N28" s="116"/>
      <c r="O28" s="116"/>
      <c r="P28" s="116"/>
      <c r="Q28" s="116"/>
      <c r="R28" s="116"/>
      <c r="S28" s="116"/>
      <c r="T28" s="116"/>
      <c r="U28" s="116"/>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row>
    <row r="29" spans="1:64" s="122" customFormat="1" ht="15" customHeight="1" x14ac:dyDescent="0.3">
      <c r="A29" s="37"/>
      <c r="B29" s="118"/>
      <c r="C29" s="118"/>
      <c r="D29" s="118"/>
      <c r="E29" s="118"/>
      <c r="F29" s="239"/>
      <c r="G29" s="239"/>
      <c r="H29" s="239"/>
      <c r="I29" s="240"/>
      <c r="J29" s="341" t="s">
        <v>998</v>
      </c>
      <c r="K29" s="239"/>
      <c r="L29" s="115"/>
      <c r="M29" s="116"/>
      <c r="N29" s="116"/>
      <c r="O29" s="116"/>
      <c r="P29" s="116"/>
      <c r="Q29" s="116"/>
      <c r="R29" s="116"/>
      <c r="S29" s="116"/>
      <c r="T29" s="116"/>
      <c r="U29" s="116"/>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row>
    <row r="30" spans="1:64" s="122" customFormat="1" ht="15" customHeight="1" x14ac:dyDescent="0.3">
      <c r="A30" s="37"/>
      <c r="B30" s="236" t="s">
        <v>966</v>
      </c>
      <c r="C30" s="236"/>
      <c r="D30" s="238"/>
      <c r="E30" s="118"/>
      <c r="F30" s="118"/>
      <c r="G30" s="118"/>
      <c r="H30" s="118"/>
      <c r="I30" s="79"/>
      <c r="J30" s="118"/>
      <c r="K30" s="118"/>
      <c r="L30" s="115"/>
      <c r="M30" s="116"/>
      <c r="N30" s="116"/>
      <c r="O30" s="116"/>
      <c r="P30" s="116"/>
      <c r="Q30" s="116"/>
      <c r="R30" s="116"/>
      <c r="S30" s="116"/>
      <c r="T30" s="116"/>
      <c r="U30" s="116"/>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row>
    <row r="31" spans="1:64" s="122" customFormat="1" ht="15" customHeight="1" thickBot="1" x14ac:dyDescent="0.35">
      <c r="A31" s="37"/>
      <c r="B31" s="117"/>
      <c r="C31" s="117"/>
      <c r="D31" s="117"/>
      <c r="E31" s="117"/>
      <c r="F31" s="117"/>
      <c r="G31" s="118"/>
      <c r="H31" s="118"/>
      <c r="I31" s="79"/>
      <c r="J31" s="117"/>
      <c r="K31" s="195"/>
      <c r="L31" s="115"/>
      <c r="M31" s="116"/>
      <c r="N31" s="116"/>
      <c r="O31" s="116"/>
      <c r="P31" s="116"/>
      <c r="Q31" s="116"/>
      <c r="R31" s="116"/>
      <c r="S31" s="116"/>
      <c r="T31" s="116"/>
      <c r="U31" s="116"/>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row>
    <row r="32" spans="1:64" s="122" customFormat="1" ht="37.200000000000003" customHeight="1" x14ac:dyDescent="0.3">
      <c r="A32" s="37"/>
      <c r="B32" s="397" t="s">
        <v>6</v>
      </c>
      <c r="C32" s="398"/>
      <c r="D32" s="398"/>
      <c r="E32" s="398"/>
      <c r="F32" s="398"/>
      <c r="G32" s="398"/>
      <c r="H32" s="398"/>
      <c r="I32" s="398"/>
      <c r="J32" s="398"/>
      <c r="K32" s="188"/>
      <c r="L32" s="115"/>
      <c r="M32" s="116"/>
      <c r="N32" s="116"/>
      <c r="O32" s="116"/>
      <c r="P32" s="116"/>
      <c r="Q32" s="116"/>
      <c r="R32" s="116"/>
      <c r="S32" s="116"/>
      <c r="T32" s="116"/>
      <c r="U32" s="116"/>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row>
    <row r="33" spans="1:64" s="18" customFormat="1" ht="21" x14ac:dyDescent="0.4">
      <c r="A33" s="37"/>
      <c r="B33" s="173" t="s">
        <v>958</v>
      </c>
      <c r="C33" s="172"/>
      <c r="D33" s="172"/>
      <c r="E33" s="172"/>
      <c r="F33" s="172"/>
      <c r="G33" s="172"/>
      <c r="H33" s="172"/>
      <c r="I33" s="172"/>
      <c r="J33" s="172"/>
      <c r="K33" s="174"/>
      <c r="L33" s="115"/>
      <c r="M33" s="115"/>
      <c r="N33" s="115"/>
      <c r="O33" s="115"/>
      <c r="P33" s="115"/>
      <c r="Q33" s="115"/>
      <c r="R33" s="115"/>
      <c r="S33" s="115"/>
      <c r="T33" s="115"/>
      <c r="U33" s="115"/>
    </row>
    <row r="34" spans="1:64" s="122" customFormat="1" ht="7.05" customHeight="1" x14ac:dyDescent="0.4">
      <c r="A34" s="37"/>
      <c r="B34" s="173"/>
      <c r="C34" s="172"/>
      <c r="D34" s="172"/>
      <c r="E34" s="172"/>
      <c r="F34" s="172"/>
      <c r="G34" s="172"/>
      <c r="H34" s="172"/>
      <c r="I34" s="172"/>
      <c r="J34" s="172"/>
      <c r="K34" s="174"/>
      <c r="L34" s="115"/>
      <c r="M34" s="116"/>
      <c r="N34" s="116"/>
      <c r="O34" s="116"/>
      <c r="P34" s="116"/>
      <c r="Q34" s="116"/>
      <c r="R34" s="116"/>
      <c r="S34" s="116"/>
      <c r="T34" s="116"/>
      <c r="U34" s="116"/>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64" s="122" customFormat="1" ht="15" customHeight="1" x14ac:dyDescent="0.3">
      <c r="A35" s="37"/>
      <c r="B35" s="175" t="s">
        <v>10</v>
      </c>
      <c r="C35" s="176"/>
      <c r="D35" s="176"/>
      <c r="E35" s="176"/>
      <c r="F35" s="176"/>
      <c r="G35" s="177" t="s">
        <v>109</v>
      </c>
      <c r="H35" s="172"/>
      <c r="I35" s="172"/>
      <c r="J35" s="172"/>
      <c r="K35" s="174"/>
      <c r="L35" s="115"/>
      <c r="M35" s="116"/>
      <c r="N35" s="116"/>
      <c r="O35" s="116"/>
      <c r="P35" s="116"/>
      <c r="Q35" s="116"/>
      <c r="R35" s="116"/>
      <c r="S35" s="116"/>
      <c r="T35" s="116"/>
      <c r="U35" s="116"/>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64" s="122" customFormat="1" ht="15" customHeight="1" x14ac:dyDescent="0.3">
      <c r="A36" s="37"/>
      <c r="B36" s="178" t="s">
        <v>30</v>
      </c>
      <c r="C36" s="118"/>
      <c r="D36" s="104"/>
      <c r="E36" s="118" t="s">
        <v>1</v>
      </c>
      <c r="F36" s="118"/>
      <c r="G36" s="118" t="s">
        <v>30</v>
      </c>
      <c r="H36" s="118"/>
      <c r="I36" s="104"/>
      <c r="J36" s="118" t="s">
        <v>1</v>
      </c>
      <c r="K36" s="179"/>
      <c r="L36" s="115"/>
      <c r="M36" s="116"/>
      <c r="N36" s="116"/>
      <c r="O36" s="116"/>
      <c r="P36" s="116"/>
      <c r="Q36" s="116"/>
      <c r="R36" s="116"/>
      <c r="S36" s="116"/>
      <c r="T36" s="116"/>
      <c r="U36" s="116"/>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row>
    <row r="37" spans="1:64" s="122" customFormat="1" ht="15" customHeight="1" x14ac:dyDescent="0.35">
      <c r="A37" s="37"/>
      <c r="B37" s="178" t="s">
        <v>119</v>
      </c>
      <c r="C37" s="118"/>
      <c r="D37" s="81"/>
      <c r="E37" s="118" t="s">
        <v>1</v>
      </c>
      <c r="F37" s="118"/>
      <c r="G37" s="118" t="s">
        <v>119</v>
      </c>
      <c r="H37" s="118"/>
      <c r="I37" s="81"/>
      <c r="J37" s="118" t="s">
        <v>1</v>
      </c>
      <c r="K37" s="179"/>
      <c r="L37" s="115"/>
      <c r="M37" s="116"/>
      <c r="N37" s="116"/>
      <c r="O37" s="116"/>
      <c r="P37" s="116"/>
      <c r="Q37" s="116"/>
      <c r="R37" s="116"/>
      <c r="S37" s="116"/>
      <c r="T37" s="116"/>
      <c r="U37" s="116"/>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row>
    <row r="38" spans="1:64" s="122" customFormat="1" ht="15" customHeight="1" x14ac:dyDescent="0.35">
      <c r="A38" s="37"/>
      <c r="B38" s="178" t="s">
        <v>961</v>
      </c>
      <c r="C38" s="118"/>
      <c r="D38" s="81"/>
      <c r="E38" s="118" t="s">
        <v>2</v>
      </c>
      <c r="F38" s="118"/>
      <c r="G38" s="118" t="s">
        <v>961</v>
      </c>
      <c r="H38" s="118"/>
      <c r="I38" s="81"/>
      <c r="J38" s="118" t="s">
        <v>2</v>
      </c>
      <c r="K38" s="179"/>
      <c r="L38" s="115"/>
      <c r="M38" s="116"/>
      <c r="N38" s="116"/>
      <c r="O38" s="116"/>
      <c r="P38" s="116"/>
      <c r="Q38" s="116"/>
      <c r="R38" s="116"/>
      <c r="S38" s="116"/>
      <c r="T38" s="116"/>
      <c r="U38" s="116"/>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39" spans="1:64" s="122" customFormat="1" ht="15" customHeight="1" x14ac:dyDescent="0.35">
      <c r="A39" s="37"/>
      <c r="B39" s="178" t="s">
        <v>962</v>
      </c>
      <c r="C39" s="118"/>
      <c r="D39" s="79" t="str">
        <f>IF(OR(ISBLANK(D36),ISBLANK(D38)),"",($D$36/$D$38)*1000)</f>
        <v/>
      </c>
      <c r="E39" s="118"/>
      <c r="F39" s="118"/>
      <c r="G39" s="118" t="s">
        <v>962</v>
      </c>
      <c r="H39" s="118"/>
      <c r="I39" s="79" t="str">
        <f>IF(OR(ISBLANK(I36),ISBLANK(I38)),"",($I$36/$I$38)*1000)</f>
        <v/>
      </c>
      <c r="J39" s="118"/>
      <c r="K39" s="179"/>
      <c r="L39" s="115"/>
      <c r="M39" s="116"/>
      <c r="N39" s="116"/>
      <c r="O39" s="116"/>
      <c r="P39" s="116"/>
      <c r="Q39" s="116"/>
      <c r="R39" s="116"/>
      <c r="S39" s="116"/>
      <c r="T39" s="116"/>
      <c r="U39" s="116"/>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row>
    <row r="40" spans="1:64" s="122" customFormat="1" ht="15" customHeight="1" x14ac:dyDescent="0.3">
      <c r="A40" s="37"/>
      <c r="B40" s="178" t="s">
        <v>818</v>
      </c>
      <c r="C40" s="118"/>
      <c r="D40" s="82"/>
      <c r="E40" s="196" t="s">
        <v>960</v>
      </c>
      <c r="F40" s="118"/>
      <c r="G40" s="118" t="s">
        <v>819</v>
      </c>
      <c r="H40" s="118"/>
      <c r="I40" s="82"/>
      <c r="J40" s="224" t="s">
        <v>960</v>
      </c>
      <c r="K40" s="225"/>
      <c r="L40" s="115"/>
      <c r="M40" s="116"/>
      <c r="N40" s="116"/>
      <c r="O40" s="116"/>
      <c r="P40" s="116"/>
      <c r="Q40" s="116"/>
      <c r="R40" s="116"/>
      <c r="S40" s="116"/>
      <c r="T40" s="116"/>
      <c r="U40" s="116"/>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row>
    <row r="41" spans="1:64" s="18" customFormat="1" ht="15" customHeight="1" x14ac:dyDescent="0.35">
      <c r="A41" s="37"/>
      <c r="B41" s="178" t="s">
        <v>118</v>
      </c>
      <c r="C41" s="118"/>
      <c r="D41" s="154" t="str">
        <f>IF(OR(ISBLANK(D37),ISBLANK(D36),ISBLANK(D40)),"",((PI()*(($D$37/2)^2)*D36*D40))/1000)</f>
        <v/>
      </c>
      <c r="E41" s="118" t="s">
        <v>3</v>
      </c>
      <c r="F41" s="118"/>
      <c r="G41" s="118" t="s">
        <v>118</v>
      </c>
      <c r="H41" s="118"/>
      <c r="I41" s="154" t="str">
        <f>IF(OR(ISBLANK(I37),ISBLANK(I36),ISBLANK(I40)),"",((PI()*(($I$37/2)^2)*I36*I40))/1000)</f>
        <v/>
      </c>
      <c r="J41" s="118" t="s">
        <v>3</v>
      </c>
      <c r="K41" s="179"/>
      <c r="L41" s="115"/>
      <c r="M41" s="115"/>
      <c r="N41" s="115"/>
      <c r="O41" s="115"/>
      <c r="P41" s="115"/>
      <c r="Q41" s="115"/>
      <c r="R41" s="115"/>
      <c r="S41" s="115"/>
      <c r="T41" s="115"/>
      <c r="U41" s="115"/>
    </row>
    <row r="42" spans="1:64" s="122" customFormat="1" ht="18.75" customHeight="1" x14ac:dyDescent="0.3">
      <c r="A42" s="37"/>
      <c r="B42" s="233"/>
      <c r="C42" s="234"/>
      <c r="D42" s="234"/>
      <c r="E42" s="234"/>
      <c r="F42" s="30"/>
      <c r="G42" s="234"/>
      <c r="H42" s="234"/>
      <c r="I42" s="234"/>
      <c r="J42" s="234"/>
      <c r="K42" s="180"/>
      <c r="L42" s="115"/>
      <c r="M42" s="116"/>
      <c r="N42" s="116"/>
      <c r="O42" s="116"/>
      <c r="P42" s="116"/>
      <c r="Q42" s="116"/>
      <c r="R42" s="116"/>
      <c r="S42" s="116"/>
      <c r="T42" s="116"/>
      <c r="U42" s="116"/>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row>
    <row r="43" spans="1:64" ht="21" x14ac:dyDescent="0.4">
      <c r="A43" s="37"/>
      <c r="B43" s="173" t="s">
        <v>959</v>
      </c>
      <c r="C43" s="172"/>
      <c r="D43" s="172"/>
      <c r="E43" s="172"/>
      <c r="F43" s="172"/>
      <c r="G43" s="172"/>
      <c r="H43" s="172"/>
      <c r="I43" s="172"/>
      <c r="J43" s="172"/>
      <c r="K43" s="174"/>
      <c r="L43" s="17"/>
      <c r="M43" s="19"/>
      <c r="N43" s="19"/>
    </row>
    <row r="44" spans="1:64" ht="7.05" customHeight="1" x14ac:dyDescent="0.4">
      <c r="A44" s="37"/>
      <c r="B44" s="173"/>
      <c r="C44" s="172"/>
      <c r="D44" s="172"/>
      <c r="E44" s="172"/>
      <c r="F44" s="172"/>
      <c r="G44" s="172"/>
      <c r="H44" s="172"/>
      <c r="I44" s="172"/>
      <c r="J44" s="172"/>
      <c r="K44" s="174"/>
      <c r="L44" s="17"/>
      <c r="M44" s="19"/>
      <c r="N44" s="19"/>
    </row>
    <row r="45" spans="1:64" ht="15" customHeight="1" x14ac:dyDescent="0.3">
      <c r="A45" s="37"/>
      <c r="B45" s="175" t="s">
        <v>10</v>
      </c>
      <c r="C45" s="177"/>
      <c r="D45" s="177"/>
      <c r="E45" s="177"/>
      <c r="F45" s="177"/>
      <c r="G45" s="177" t="s">
        <v>109</v>
      </c>
      <c r="H45" s="172"/>
      <c r="I45" s="172"/>
      <c r="J45" s="172"/>
      <c r="K45" s="174"/>
      <c r="L45" s="17"/>
      <c r="M45" s="19"/>
      <c r="N45" s="19"/>
    </row>
    <row r="46" spans="1:64" x14ac:dyDescent="0.3">
      <c r="A46" s="37"/>
      <c r="B46" s="178" t="s">
        <v>19</v>
      </c>
      <c r="C46" s="118"/>
      <c r="D46" s="81"/>
      <c r="E46" s="118" t="s">
        <v>4</v>
      </c>
      <c r="F46" s="118"/>
      <c r="G46" s="118" t="s">
        <v>19</v>
      </c>
      <c r="H46" s="118"/>
      <c r="I46" s="85" t="str">
        <f>IF(OR(ISBLANK(D37),ISBLANK(D36),ISBLANK(D38),ISBLANK(D40),ISBLANK(#REF!),ISBLANK(I37),ISBLANK(I36),ISBLANK(I38),ISBLANK(I40),ISBLANK(I41),ISBLANK(D46),ISBLANK(D41)),"",($I$41/$D$41)*$D$46)</f>
        <v/>
      </c>
      <c r="J46" s="118" t="s">
        <v>4</v>
      </c>
      <c r="K46" s="179"/>
      <c r="L46" s="17"/>
      <c r="M46" s="19"/>
      <c r="N46" s="19"/>
    </row>
    <row r="47" spans="1:64" x14ac:dyDescent="0.3">
      <c r="A47" s="37"/>
      <c r="B47" s="178" t="s">
        <v>13</v>
      </c>
      <c r="C47" s="118"/>
      <c r="D47" s="105"/>
      <c r="E47" s="118" t="s">
        <v>5</v>
      </c>
      <c r="F47" s="118"/>
      <c r="G47" s="118" t="s">
        <v>955</v>
      </c>
      <c r="H47" s="118"/>
      <c r="I47" s="78" t="str">
        <f>IF(OR(ISBLANK(I37),ISBLANK(D37),ISBLANK(D47)),"",(($I$37^2))/(($D$37^2))*$D$47)</f>
        <v/>
      </c>
      <c r="J47" s="118" t="s">
        <v>5</v>
      </c>
      <c r="K47" s="179"/>
      <c r="L47" s="17"/>
      <c r="M47" s="19"/>
      <c r="N47" s="19"/>
    </row>
    <row r="48" spans="1:64" x14ac:dyDescent="0.3">
      <c r="A48" s="37"/>
      <c r="B48" s="178"/>
      <c r="C48" s="118"/>
      <c r="D48" s="84"/>
      <c r="E48" s="118"/>
      <c r="F48" s="118"/>
      <c r="G48" s="118" t="s">
        <v>956</v>
      </c>
      <c r="H48" s="118"/>
      <c r="I48" s="78" t="str">
        <f>IF(OR(ISBLANK(D37),ISBLANK(I37),ISBLANK(D38),ISBLANK(I38),ISBLANK(D47)),"",(($I$37^2)*$D$38)/(($D$37^2)*$I$38)*$D$47)</f>
        <v/>
      </c>
      <c r="J48" s="118" t="s">
        <v>5</v>
      </c>
      <c r="K48" s="179"/>
      <c r="L48" s="17"/>
      <c r="M48" s="19"/>
      <c r="N48" s="19"/>
    </row>
    <row r="49" spans="1:64" x14ac:dyDescent="0.3">
      <c r="A49" s="37"/>
      <c r="B49" s="178"/>
      <c r="C49" s="118"/>
      <c r="D49" s="84"/>
      <c r="E49" s="118"/>
      <c r="F49" s="118"/>
      <c r="G49" s="118" t="s">
        <v>111</v>
      </c>
      <c r="H49" s="118"/>
      <c r="I49" s="105"/>
      <c r="J49" s="118" t="s">
        <v>5</v>
      </c>
      <c r="K49" s="179"/>
      <c r="L49" s="17"/>
      <c r="M49" s="19"/>
      <c r="N49" s="19"/>
    </row>
    <row r="50" spans="1:64" x14ac:dyDescent="0.3">
      <c r="A50" s="37"/>
      <c r="B50" s="178"/>
      <c r="C50" s="118"/>
      <c r="D50" s="84"/>
      <c r="E50" s="118"/>
      <c r="F50" s="118"/>
      <c r="G50" s="118"/>
      <c r="H50" s="118"/>
      <c r="I50" s="157"/>
      <c r="J50" s="118"/>
      <c r="K50" s="179"/>
      <c r="L50" s="17"/>
      <c r="M50" s="19"/>
      <c r="N50" s="19"/>
    </row>
    <row r="51" spans="1:64" x14ac:dyDescent="0.3">
      <c r="A51" s="37"/>
      <c r="B51" s="178" t="s">
        <v>18</v>
      </c>
      <c r="C51" s="118"/>
      <c r="D51" s="89"/>
      <c r="E51" s="118"/>
      <c r="F51" s="118"/>
      <c r="G51" s="118" t="s">
        <v>18</v>
      </c>
      <c r="H51" s="118"/>
      <c r="I51" s="153"/>
      <c r="J51" s="118"/>
      <c r="K51" s="179"/>
      <c r="L51" s="17"/>
      <c r="M51" s="19"/>
      <c r="N51" s="19"/>
    </row>
    <row r="52" spans="1:64" ht="15" customHeight="1" x14ac:dyDescent="0.35">
      <c r="A52" s="37"/>
      <c r="B52" s="178" t="s">
        <v>117</v>
      </c>
      <c r="C52" s="118"/>
      <c r="D52" s="105"/>
      <c r="E52" s="118" t="s">
        <v>3</v>
      </c>
      <c r="F52" s="118"/>
      <c r="G52" s="118" t="s">
        <v>117</v>
      </c>
      <c r="H52" s="118"/>
      <c r="I52" s="105"/>
      <c r="J52" s="118" t="s">
        <v>3</v>
      </c>
      <c r="K52" s="179"/>
      <c r="L52" s="17"/>
      <c r="M52" s="19"/>
      <c r="N52" s="19"/>
    </row>
    <row r="53" spans="1:64" ht="14.4" hidden="1" customHeight="1" x14ac:dyDescent="0.3">
      <c r="A53" s="37"/>
      <c r="B53" s="178" t="s">
        <v>110</v>
      </c>
      <c r="C53" s="118"/>
      <c r="D53" s="200" t="str">
        <f>IF(OR(ISBLANK(D52),ISBLANK(D37),ISBLANK(D36),ISBLANK(D41),ISBLANK(D38),ISBLANK(D40)),"",$D$52/$D$41)</f>
        <v/>
      </c>
      <c r="E53" s="118"/>
      <c r="F53" s="118"/>
      <c r="G53" s="118" t="s">
        <v>110</v>
      </c>
      <c r="H53" s="118"/>
      <c r="I53" s="200" t="str">
        <f>IF(OR(ISBLANK(I52),ISBLANK(I37),ISBLANK(I36),ISBLANK(I38),ISBLANK(I40),ISBLANK(I41)),"",$I$52/$I$41)</f>
        <v/>
      </c>
      <c r="J53" s="118"/>
      <c r="K53" s="179"/>
      <c r="L53" s="17"/>
      <c r="M53" s="19"/>
      <c r="N53" s="19"/>
    </row>
    <row r="54" spans="1:64" s="122" customFormat="1" x14ac:dyDescent="0.3">
      <c r="A54" s="37"/>
      <c r="B54" s="178"/>
      <c r="C54" s="118"/>
      <c r="D54" s="78"/>
      <c r="E54" s="118"/>
      <c r="F54" s="118"/>
      <c r="G54" s="118"/>
      <c r="H54" s="118"/>
      <c r="I54" s="78"/>
      <c r="J54" s="118"/>
      <c r="K54" s="179"/>
      <c r="L54" s="115"/>
      <c r="M54" s="116"/>
      <c r="N54" s="116"/>
      <c r="O54" s="116"/>
      <c r="P54" s="116"/>
      <c r="Q54" s="116"/>
      <c r="R54" s="116"/>
      <c r="S54" s="116"/>
      <c r="T54" s="116"/>
      <c r="U54" s="116"/>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64" x14ac:dyDescent="0.3">
      <c r="A55" s="37"/>
      <c r="B55" s="178" t="s">
        <v>968</v>
      </c>
      <c r="C55" s="201"/>
      <c r="D55" s="156"/>
      <c r="E55" s="118" t="s">
        <v>815</v>
      </c>
      <c r="F55" s="118"/>
      <c r="G55" s="118" t="s">
        <v>967</v>
      </c>
      <c r="H55" s="54"/>
      <c r="I55" s="206" t="str">
        <f>IF(OR(ISBLANK(D55),ISBLANK(D36),ISBLANK(I49),ISBLANK(I36),ISBLANK(D37),ISBLANK(D38),ISBLANK(D47),ISBLANK(I37),ISBLANK(I38)),"",(D55*I49*I36*(D37^2)*(D38^2))/(D47*D36*(I37^2)*(I38^2)))</f>
        <v/>
      </c>
      <c r="J55" s="205" t="s">
        <v>815</v>
      </c>
      <c r="K55" s="207"/>
      <c r="L55" s="17"/>
      <c r="M55" s="19"/>
      <c r="N55" s="19"/>
    </row>
    <row r="56" spans="1:64" x14ac:dyDescent="0.3">
      <c r="A56" s="37"/>
      <c r="B56" s="178"/>
      <c r="C56" s="118"/>
      <c r="D56" s="118"/>
      <c r="E56" s="118"/>
      <c r="F56" s="118"/>
      <c r="G56" s="118" t="s">
        <v>969</v>
      </c>
      <c r="H56" s="54" t="e">
        <f>IF(ISBLANK(D60),"",(LARGE(I60:I67,1)+I68))</f>
        <v>#NUM!</v>
      </c>
      <c r="I56" s="206" t="str">
        <f>IF(OR(ISBLANK(H56),ISBLANK(D73),ISBLANK(D47),ISBLANK(D60),ISBLANK(I49),ISBLANK(D61),ISBLANK(I40),ISBLANK(D40),ISBLANK(I52),ISBLANK(D37),ISBLANK(D36),ISBLANK(I37),ISBLANK(I36)),"",((H56-D73)/D73)*100)</f>
        <v/>
      </c>
      <c r="J56" s="205" t="s">
        <v>817</v>
      </c>
      <c r="K56" s="207"/>
      <c r="L56" s="17"/>
      <c r="M56" s="19"/>
      <c r="N56" s="19"/>
    </row>
    <row r="57" spans="1:64" s="122" customFormat="1" x14ac:dyDescent="0.3">
      <c r="A57" s="37"/>
      <c r="B57" s="178"/>
      <c r="C57" s="118"/>
      <c r="D57" s="118"/>
      <c r="E57" s="118"/>
      <c r="F57" s="118"/>
      <c r="G57" s="118" t="s">
        <v>970</v>
      </c>
      <c r="H57" s="208" t="str">
        <f>IF(OR(ISBLANK(H56),ISBLANK(I56),ISBLANK(D47),ISBLANK(D60),ISBLANK(D61)),"",H56*I49)</f>
        <v/>
      </c>
      <c r="I57" s="206" t="str">
        <f>IF(OR(ISBLANK(H57),ISBLANK(D74),ISBLANK(D47),ISBLANK(D60),ISBLANK(I49),ISBLANK(D61),ISBLANK(I52),ISBLANK(I40),ISBLANK(D40),ISBLANK(D37),ISBLANK(D36),ISBLANK(I37),ISBLANK(I36),ISBLANK(D73)),"",((H57-D74)/D74)*100)</f>
        <v/>
      </c>
      <c r="J57" s="205" t="s">
        <v>817</v>
      </c>
      <c r="K57" s="207"/>
      <c r="L57" s="115"/>
      <c r="M57" s="116"/>
      <c r="N57" s="116"/>
      <c r="O57" s="116"/>
      <c r="P57" s="116"/>
      <c r="Q57" s="116"/>
      <c r="R57" s="116"/>
      <c r="S57" s="116"/>
      <c r="T57" s="116"/>
      <c r="U57" s="116"/>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64" x14ac:dyDescent="0.3">
      <c r="A58" s="37"/>
      <c r="B58" s="178"/>
      <c r="C58" s="118"/>
      <c r="D58" s="118"/>
      <c r="E58" s="118"/>
      <c r="F58" s="118"/>
      <c r="G58" s="118"/>
      <c r="H58" s="118"/>
      <c r="I58" s="118"/>
      <c r="J58" s="118"/>
      <c r="K58" s="179"/>
      <c r="L58" s="17"/>
      <c r="M58" s="19"/>
      <c r="N58" s="19"/>
    </row>
    <row r="59" spans="1:64" ht="15" thickBot="1" x14ac:dyDescent="0.35">
      <c r="A59" s="37"/>
      <c r="B59" s="178" t="s">
        <v>6</v>
      </c>
      <c r="C59" s="127"/>
      <c r="D59" s="216" t="s">
        <v>7</v>
      </c>
      <c r="E59" s="222" t="s">
        <v>8</v>
      </c>
      <c r="F59" s="118"/>
      <c r="G59" s="118" t="s">
        <v>6</v>
      </c>
      <c r="H59" s="118"/>
      <c r="I59" s="216" t="s">
        <v>7</v>
      </c>
      <c r="J59" s="222" t="s">
        <v>8</v>
      </c>
      <c r="K59" s="182"/>
      <c r="L59" s="17"/>
      <c r="M59" s="19"/>
      <c r="N59" s="19"/>
    </row>
    <row r="60" spans="1:64" x14ac:dyDescent="0.3">
      <c r="A60" s="37"/>
      <c r="B60" s="178"/>
      <c r="C60" s="118"/>
      <c r="D60" s="313">
        <v>0</v>
      </c>
      <c r="E60" s="221"/>
      <c r="F60" s="118"/>
      <c r="G60" s="118"/>
      <c r="H60" s="118"/>
      <c r="I60" s="215" t="str">
        <f>IF(OR(ISBLANK($D$61),ISBLANK($D$60),ISBLANK($D$47),ISBLANK($I$49),ISBLANK($D$37),ISBLANK($D$36),ISBLANK($D$40),ISBLANK($I$37),ISBLANK($I$36),ISBLANK($I$40),ISBLANK($I$47)),"",$D$60)</f>
        <v/>
      </c>
      <c r="J60" s="218" t="str">
        <f>IF(OR(ISBLANK($E$60),ISBLANK($E$61)),"",$E$60)</f>
        <v/>
      </c>
      <c r="K60" s="182"/>
      <c r="L60" s="17"/>
      <c r="M60" s="19"/>
      <c r="N60" s="19"/>
    </row>
    <row r="61" spans="1:64" x14ac:dyDescent="0.3">
      <c r="A61" s="37"/>
      <c r="B61" s="178"/>
      <c r="C61" s="118"/>
      <c r="D61" s="220"/>
      <c r="E61" s="219"/>
      <c r="F61" s="118"/>
      <c r="G61" s="118" t="s">
        <v>11</v>
      </c>
      <c r="H61" s="54" t="str">
        <f>IF(D61="","",((D61*D47/D41)/I49*I41))</f>
        <v/>
      </c>
      <c r="I61" s="215" t="str">
        <f>IF(OR(ISBLANK($D$61),ISBLANK($D$60),ISBLANK($D$47),ISBLANK($I$49),ISBLANK($D$37),ISBLANK(I52),ISBLANK($D$36),ISBLANK($D$40),ISBLANK($I$37),ISBLANK($I$36),ISBLANK($I$40),ISBLANK($I$47),ISBLANK(I41)),"",IF(D61&gt;0,IF(((D53-I53)*I41/I49)&lt;0,"",((D53-I53)*I41/I49)),""))</f>
        <v/>
      </c>
      <c r="J61" s="218" t="str">
        <f>IF(OR(ISBLANK($E$60),ISBLANK($E$61),ISBLANK($D$47),ISBLANK($I$49),ISBLANK($D$37),ISBLANK(I52),ISBLANK($D$36),ISBLANK($D$40),ISBLANK($I$37),ISBLANK($I$36),ISBLANK($I$40),ISBLANK($I$47)),"",IF(D61&gt;0,IF(((D53-I53)*I40/I49)&lt;0,"",J60),""))</f>
        <v/>
      </c>
      <c r="K61" s="182"/>
      <c r="L61" s="17"/>
      <c r="M61" s="19"/>
      <c r="N61" s="19"/>
    </row>
    <row r="62" spans="1:64" x14ac:dyDescent="0.3">
      <c r="A62" s="37"/>
      <c r="B62" s="178"/>
      <c r="C62" s="118"/>
      <c r="D62" s="220"/>
      <c r="E62" s="219"/>
      <c r="F62" s="118"/>
      <c r="G62" s="118"/>
      <c r="H62" s="118"/>
      <c r="I62" s="215" t="str">
        <f>IF(OR(ISBLANK($D$61),ISBLANK($D$60),ISBLANK($D$47),ISBLANK(I52),ISBLANK($I$49),ISBLANK($D$37),ISBLANK($D$36),ISBLANK($D$40),ISBLANK($I$37),ISBLANK($I$36),ISBLANK($I$40),ISBLANK($I$47),ISBLANK(I41)),"",IF(D61&gt;0,IF(((D53-I53)*I41/I49)&lt;0,H61,H61+((D53-I53)*I41/I49)),""))</f>
        <v/>
      </c>
      <c r="J62" s="218" t="str">
        <f>IF(OR(ISBLANK($E$60),ISBLANK($E$61)),"",$E$61)</f>
        <v/>
      </c>
      <c r="K62" s="182"/>
      <c r="L62" s="115"/>
    </row>
    <row r="63" spans="1:64" ht="15" customHeight="1" x14ac:dyDescent="0.3">
      <c r="A63" s="37"/>
      <c r="B63" s="178"/>
      <c r="C63" s="118"/>
      <c r="D63" s="220"/>
      <c r="E63" s="219"/>
      <c r="F63" s="118"/>
      <c r="G63" s="118"/>
      <c r="H63" s="118"/>
      <c r="I63" s="215" t="str">
        <f>IF(OR(ISBLANK($D$62),ISBLANK($D$61),ISBLANK($D$60),ISBLANK($D$47),ISBLANK(I52),ISBLANK($I$49),ISBLANK($D$37),ISBLANK($D$36),ISBLANK($D$40),ISBLANK($I$37),ISBLANK($I$36),ISBLANK($I$40),ISBLANK($I$47),ISBLANK(D41),ISBLANK(I41)),"",(($D$62-$D$61)*$D$47*$I$41)/($I$49*$D$41)+$I$62)</f>
        <v/>
      </c>
      <c r="J63" s="218" t="str">
        <f>IF(OR(ISBLANK($E$60),ISBLANK($E$61),ISBLANK($E$62)),"",$E$62)</f>
        <v/>
      </c>
      <c r="K63" s="182"/>
      <c r="L63" s="115"/>
    </row>
    <row r="64" spans="1:64" x14ac:dyDescent="0.3">
      <c r="A64" s="37"/>
      <c r="B64" s="178"/>
      <c r="C64" s="118"/>
      <c r="D64" s="220"/>
      <c r="E64" s="219"/>
      <c r="F64" s="118"/>
      <c r="G64" s="118"/>
      <c r="H64" s="118"/>
      <c r="I64" s="215" t="str">
        <f>IF(OR(ISBLANK($D$63),ISBLANK($D$62),ISBLANK($D$61),ISBLANK($D$60),ISBLANK(I52),ISBLANK($D$47),ISBLANK($I$49),ISBLANK($D$37),ISBLANK($D$36),ISBLANK($D$40),ISBLANK($I$37),ISBLANK($I$36),ISBLANK($I$40),ISBLANK($I$60),ISBLANK(D41),ISBLANK(I41)),"",(($D$63-$D$62)*$D$47*$I$41)/($I$49*$D$41)+$I$63)</f>
        <v/>
      </c>
      <c r="J64" s="218" t="str">
        <f>IF(OR(ISBLANK($E$60),ISBLANK($E$61),ISBLANK($E$62),ISBLANK($E$63)),"",$E$63)</f>
        <v/>
      </c>
      <c r="K64" s="182"/>
      <c r="L64" s="115"/>
      <c r="O64" s="17"/>
    </row>
    <row r="65" spans="1:64" ht="15" customHeight="1" x14ac:dyDescent="0.3">
      <c r="A65" s="115"/>
      <c r="B65" s="178"/>
      <c r="C65" s="118"/>
      <c r="D65" s="220"/>
      <c r="E65" s="219"/>
      <c r="F65" s="118"/>
      <c r="G65" s="118"/>
      <c r="H65" s="118"/>
      <c r="I65" s="215" t="str">
        <f>IF(OR(ISBLANK($D$64),ISBLANK($D$63),ISBLANK($D$62),ISBLANK($D$61),ISBLANK(I52),ISBLANK($D$60),ISBLANK($D$62),ISBLANK($D$61),ISBLANK($D$60),ISBLANK($D$47),ISBLANK($I$49),ISBLANK($D$37),ISBLANK($D$36),ISBLANK($D$40),ISBLANK($I$37),ISBLANK($I$36),ISBLANK($I$40),ISBLANK(D41),ISBLANK(I41)),"",(($D$64-$D$63)*$D$47*$I$41)/($I$49*$D$41)+$I$64)</f>
        <v/>
      </c>
      <c r="J65" s="218" t="str">
        <f>IF(OR(ISBLANK($E$60),ISBLANK($E$61),ISBLANK($E$62),ISBLANK($E$63),ISBLANK($E$64)),"",$E$64)</f>
        <v/>
      </c>
      <c r="K65" s="182"/>
      <c r="L65" s="115"/>
      <c r="M65" s="115"/>
      <c r="N65" s="115"/>
      <c r="O65" s="17"/>
    </row>
    <row r="66" spans="1:64" x14ac:dyDescent="0.3">
      <c r="A66" s="115"/>
      <c r="B66" s="178"/>
      <c r="C66" s="118"/>
      <c r="D66" s="259"/>
      <c r="E66" s="260"/>
      <c r="F66" s="118"/>
      <c r="G66" s="118"/>
      <c r="H66" s="118"/>
      <c r="I66" s="215" t="str">
        <f>IF(OR(ISBLANK($D$64),ISBLANK($D$63),ISBLANK($D$62),ISBLANK($D$61),ISBLANK($D$60),ISBLANK($D$62),ISBLANK($D$61),ISBLANK($D$60),ISBLANK($D$47),ISBLANK($I$49),ISBLANK($D$37),ISBLANK($D$36),ISBLANK($D$40),ISBLANK($I$37),ISBLANK($I$36),ISBLANK($I$40),ISBLANK(D65),ISBLANK(D41),ISBLANK(I41)),"",(($D$65-$D$64)*$D$47*$I$41)/($I$49*$D$41)+$I$65)</f>
        <v/>
      </c>
      <c r="J66" s="218" t="str">
        <f>IF(OR(ISBLANK($E$60),ISBLANK($E$61),ISBLANK($E$62),ISBLANK($E$63),ISBLANK($E$64),ISBLANK($E$65),),"",$E$65)</f>
        <v/>
      </c>
      <c r="K66" s="182"/>
      <c r="L66" s="115"/>
      <c r="M66" s="115"/>
      <c r="N66" s="115"/>
      <c r="O66" s="17"/>
    </row>
    <row r="67" spans="1:64" ht="15" customHeight="1" x14ac:dyDescent="0.3">
      <c r="A67" s="115"/>
      <c r="B67" s="178"/>
      <c r="C67" s="118"/>
      <c r="D67" s="261"/>
      <c r="E67" s="262"/>
      <c r="F67" s="118"/>
      <c r="G67" s="118"/>
      <c r="H67" s="118"/>
      <c r="I67" s="215" t="str">
        <f>IF(OR(ISBLANK($D$64),ISBLANK($D$63),ISBLANK($D$62),ISBLANK($D$61),ISBLANK($D$60),ISBLANK($D$62),ISBLANK($D$61),ISBLANK($D$60),ISBLANK($D$47),ISBLANK($I$49),ISBLANK($D$37),ISBLANK($D$36),ISBLANK($D$40),ISBLANK($I$37),ISBLANK($I$36),ISBLANK($I$40),ISBLANK(D66),ISBLANK(D41),ISBLANK(I41)),"",(($D$66-$D$65)*$D$47*$I$41)/($I$49*$D$41)+$I$66)</f>
        <v/>
      </c>
      <c r="J67" s="218" t="str">
        <f>IF(OR(ISBLANK($E$60),ISBLANK($E$61),ISBLANK($E$62),ISBLANK($E$63),ISBLANK($E$64),ISBLANK($E$65),ISBLANK($E$66)),"",$E$66)</f>
        <v/>
      </c>
      <c r="K67" s="182"/>
      <c r="L67" s="115"/>
      <c r="M67" s="115"/>
      <c r="N67" s="115"/>
      <c r="O67" s="17"/>
    </row>
    <row r="68" spans="1:64" s="122" customFormat="1" ht="15" customHeight="1" x14ac:dyDescent="0.3">
      <c r="A68" s="115"/>
      <c r="B68" s="178" t="s">
        <v>963</v>
      </c>
      <c r="C68" s="118"/>
      <c r="D68" s="85" t="str">
        <f>IF(OR(ISBLANK($D$61),ISBLANK($D$60),ISBLANK($D$47),ISBLANK($D$37),ISBLANK($D$36),ISBLANK($D$40),ISBLANK(D52)),"",(D52)+(10*D41)/D47)</f>
        <v/>
      </c>
      <c r="E68" s="118" t="s">
        <v>15</v>
      </c>
      <c r="F68" s="118"/>
      <c r="G68" s="118" t="s">
        <v>963</v>
      </c>
      <c r="H68" s="118"/>
      <c r="I68" s="191" t="str">
        <f>IF(OR(ISBLANK($D$61),ISBLANK($D$60),ISBLANK($D$47),ISBLANK($D$37),ISBLANK(I49),ISBLANK($D$36),ISBLANK($D$40),ISBLANK(I52)),"",(((I52)+(10*I41))/I49)+0.1)</f>
        <v/>
      </c>
      <c r="J68" s="118" t="s">
        <v>15</v>
      </c>
      <c r="K68" s="179"/>
      <c r="L68" s="115"/>
      <c r="M68" s="115"/>
      <c r="N68" s="115"/>
      <c r="O68" s="115"/>
      <c r="P68" s="116"/>
      <c r="Q68" s="116"/>
      <c r="R68" s="116"/>
      <c r="S68" s="116"/>
      <c r="T68" s="116"/>
      <c r="U68" s="116"/>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row>
    <row r="69" spans="1:64" s="122" customFormat="1" ht="15" customHeight="1" x14ac:dyDescent="0.3">
      <c r="A69" s="115"/>
      <c r="B69" s="178"/>
      <c r="C69" s="118"/>
      <c r="D69" s="85"/>
      <c r="E69" s="118"/>
      <c r="F69" s="118"/>
      <c r="G69" s="118"/>
      <c r="H69" s="118"/>
      <c r="I69" s="191"/>
      <c r="J69" s="118"/>
      <c r="K69" s="179"/>
      <c r="L69" s="115"/>
      <c r="M69" s="115"/>
      <c r="N69" s="115"/>
      <c r="O69" s="115"/>
      <c r="P69" s="116"/>
      <c r="Q69" s="116"/>
      <c r="R69" s="116"/>
      <c r="S69" s="116"/>
      <c r="T69" s="116"/>
      <c r="U69" s="116"/>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row>
    <row r="70" spans="1:64" ht="14.4" customHeight="1" x14ac:dyDescent="0.3">
      <c r="A70" s="115"/>
      <c r="B70" s="178"/>
      <c r="C70" s="187"/>
      <c r="D70" s="232"/>
      <c r="E70" s="150"/>
      <c r="F70" s="118"/>
      <c r="G70" s="392" t="str">
        <f>IF(OR(ISBLANK($D$61),ISBLANK($D$60),ISBLANK($D$47),ISBLANK($I$49),ISBLANK(I52),ISBLANK($D$37),ISBLANK($D$36),ISBLANK($D$40),ISBLANK($I$37),ISBLANK($I$36),ISBLANK($I$40),ISBLANK($I$47)),"",IF(((D53-I53)*I40/I49)&lt;0,"Time to delay injection after the gradient begins",""))</f>
        <v/>
      </c>
      <c r="H70" s="118"/>
      <c r="K70" s="213"/>
      <c r="L70" s="115"/>
      <c r="M70" s="115"/>
      <c r="N70" s="115"/>
      <c r="O70" s="17"/>
    </row>
    <row r="71" spans="1:64" x14ac:dyDescent="0.3">
      <c r="A71" s="115"/>
      <c r="B71" s="202"/>
      <c r="C71" s="142"/>
      <c r="D71" s="142"/>
      <c r="E71" s="142"/>
      <c r="F71" s="118"/>
      <c r="G71" s="392"/>
      <c r="H71" s="118"/>
      <c r="I71" s="212" t="str">
        <f>IF(OR(ISBLANK($D$61),ISBLANK($D$60),ISBLANK($D$47),ISBLANK($I$49),ISBLANK(I52),ISBLANK($D$37),ISBLANK($D$36),ISBLANK($D$40),ISBLANK($I$37),ISBLANK($I$36),ISBLANK($I$40),ISBLANK($I$47),ISBLANK(D41),ISBLANK(I41)),"",IF(((D53-I53)*I41/I49)&lt;0,ABS((D53-I53)*I41/I49),""))</f>
        <v/>
      </c>
      <c r="J71" s="223" t="str">
        <f>IF(I71&lt;&gt;"",(ABS(I71*I49)*1000),"")</f>
        <v/>
      </c>
      <c r="K71" s="199"/>
      <c r="L71" s="115"/>
      <c r="M71" s="115"/>
      <c r="N71" s="115"/>
      <c r="O71" s="17"/>
    </row>
    <row r="72" spans="1:64" s="122" customFormat="1" ht="5.4" customHeight="1" x14ac:dyDescent="0.3">
      <c r="A72" s="115"/>
      <c r="B72" s="202"/>
      <c r="C72" s="142"/>
      <c r="D72" s="142"/>
      <c r="E72" s="142"/>
      <c r="F72" s="118"/>
      <c r="G72" s="214"/>
      <c r="H72" s="118"/>
      <c r="I72" s="212"/>
      <c r="J72" s="223"/>
      <c r="K72" s="199"/>
      <c r="L72" s="115"/>
      <c r="M72" s="115"/>
      <c r="N72" s="115"/>
      <c r="O72" s="115"/>
      <c r="P72" s="116"/>
      <c r="Q72" s="116"/>
      <c r="R72" s="116"/>
      <c r="S72" s="116"/>
      <c r="T72" s="116"/>
      <c r="U72" s="116"/>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64" ht="14.4" customHeight="1" x14ac:dyDescent="0.3">
      <c r="A73" s="115"/>
      <c r="B73" s="209" t="s">
        <v>964</v>
      </c>
      <c r="C73" s="210"/>
      <c r="D73" s="211" t="e">
        <f>(LARGE(D60:D66,1))+D68</f>
        <v>#VALUE!</v>
      </c>
      <c r="E73" s="118"/>
      <c r="F73" s="118"/>
      <c r="G73" s="399" t="str">
        <f>IF(OR(ISBLANK($D$61),ISBLANK($D$60),ISBLANK($D$47),ISBLANK($I$49),ISBLANK(I52),ISBLANK($D$37),ISBLANK($D$36),ISBLANK($D$40),ISBLANK($I$37),ISBLANK($I$36),ISBLANK($I$40),ISBLANK($I$47),ISBLANK(I41)),"",IF(((D53-I53)*I41/I49)&lt;0,"Correct translation of this method requires that the injection is delayed until after the gradient begins by this time. A delayed injection can be added to a method in many LC instrument software packages.",""))</f>
        <v/>
      </c>
      <c r="H73" s="399"/>
      <c r="I73" s="399"/>
      <c r="J73" s="399"/>
      <c r="K73" s="204"/>
      <c r="L73" s="115"/>
      <c r="M73" s="115"/>
      <c r="N73" s="115"/>
      <c r="O73" s="17"/>
    </row>
    <row r="74" spans="1:64" x14ac:dyDescent="0.3">
      <c r="A74" s="115"/>
      <c r="B74" s="209" t="s">
        <v>965</v>
      </c>
      <c r="C74" s="210"/>
      <c r="D74" s="210" t="e">
        <f>D73*D47</f>
        <v>#VALUE!</v>
      </c>
      <c r="E74" s="118"/>
      <c r="F74" s="118"/>
      <c r="G74" s="399"/>
      <c r="H74" s="399"/>
      <c r="I74" s="399"/>
      <c r="J74" s="399"/>
      <c r="K74" s="204"/>
      <c r="L74" s="115"/>
      <c r="M74" s="115"/>
      <c r="N74" s="115"/>
      <c r="O74" s="17"/>
    </row>
    <row r="75" spans="1:64" x14ac:dyDescent="0.3">
      <c r="A75" s="115"/>
      <c r="B75" s="178"/>
      <c r="C75" s="118"/>
      <c r="D75" s="118"/>
      <c r="E75" s="118"/>
      <c r="F75" s="118"/>
      <c r="G75" s="399"/>
      <c r="H75" s="399"/>
      <c r="I75" s="399"/>
      <c r="J75" s="399"/>
      <c r="K75" s="204"/>
      <c r="L75" s="115"/>
      <c r="M75" s="115"/>
      <c r="N75" s="115"/>
      <c r="O75" s="17"/>
    </row>
    <row r="76" spans="1:64" x14ac:dyDescent="0.3">
      <c r="A76" s="115"/>
      <c r="B76" s="178"/>
      <c r="C76" s="118"/>
      <c r="D76" s="118"/>
      <c r="E76" s="118"/>
      <c r="F76" s="118"/>
      <c r="G76" s="399"/>
      <c r="H76" s="399"/>
      <c r="I76" s="399"/>
      <c r="J76" s="399"/>
      <c r="K76" s="204"/>
      <c r="L76" s="115"/>
      <c r="M76" s="115"/>
      <c r="N76" s="115"/>
      <c r="O76" s="17"/>
    </row>
    <row r="77" spans="1:64" ht="15" customHeight="1" x14ac:dyDescent="0.3">
      <c r="A77" s="115"/>
      <c r="B77" s="178"/>
      <c r="C77" s="118"/>
      <c r="D77" s="118"/>
      <c r="E77" s="118"/>
      <c r="F77" s="118"/>
      <c r="G77" s="399"/>
      <c r="H77" s="399"/>
      <c r="I77" s="399"/>
      <c r="J77" s="399"/>
      <c r="K77" s="204"/>
      <c r="L77" s="115"/>
      <c r="M77" s="115"/>
      <c r="N77" s="115"/>
      <c r="O77" s="17"/>
    </row>
    <row r="78" spans="1:64" x14ac:dyDescent="0.3">
      <c r="A78" s="115"/>
      <c r="B78" s="178"/>
      <c r="C78" s="118"/>
      <c r="D78" s="118"/>
      <c r="E78" s="118"/>
      <c r="F78" s="118"/>
      <c r="G78" s="203"/>
      <c r="H78" s="203"/>
      <c r="I78" s="263"/>
      <c r="J78" s="263"/>
      <c r="K78" s="179"/>
      <c r="L78" s="115"/>
      <c r="M78" s="115"/>
      <c r="N78" s="115"/>
      <c r="O78" s="17"/>
    </row>
    <row r="79" spans="1:64" x14ac:dyDescent="0.3">
      <c r="A79" s="115"/>
      <c r="B79" s="178"/>
      <c r="C79" s="118"/>
      <c r="D79" s="241"/>
      <c r="E79" s="118"/>
      <c r="F79" s="118"/>
      <c r="G79" s="203"/>
      <c r="H79" s="203"/>
      <c r="I79" s="203"/>
      <c r="J79" s="203"/>
      <c r="K79" s="179"/>
      <c r="L79" s="115"/>
      <c r="M79" s="115"/>
      <c r="N79" s="115"/>
      <c r="O79" s="17"/>
    </row>
    <row r="80" spans="1:64" ht="15" thickBot="1" x14ac:dyDescent="0.35">
      <c r="A80" s="115"/>
      <c r="B80" s="194"/>
      <c r="C80" s="195"/>
      <c r="D80" s="195"/>
      <c r="E80" s="195"/>
      <c r="F80" s="195"/>
      <c r="G80" s="195"/>
      <c r="H80" s="195"/>
      <c r="I80" s="242"/>
      <c r="J80" s="195"/>
      <c r="K80" s="198"/>
      <c r="L80" s="115"/>
      <c r="M80" s="115"/>
      <c r="N80" s="115"/>
      <c r="O80" s="17"/>
    </row>
    <row r="81" spans="1:64" s="122" customFormat="1" ht="13.8" customHeight="1" x14ac:dyDescent="0.3">
      <c r="A81" s="115"/>
      <c r="B81" s="118"/>
      <c r="C81" s="118"/>
      <c r="D81" s="118"/>
      <c r="E81" s="118"/>
      <c r="F81" s="118"/>
      <c r="G81" s="118"/>
      <c r="H81" s="118"/>
      <c r="I81" s="118"/>
      <c r="J81" s="341" t="s">
        <v>998</v>
      </c>
      <c r="K81" s="239"/>
      <c r="L81" s="115"/>
      <c r="M81" s="115"/>
      <c r="N81" s="115"/>
      <c r="O81" s="115"/>
      <c r="P81" s="116"/>
      <c r="Q81" s="116"/>
      <c r="R81" s="116"/>
      <c r="S81" s="116"/>
      <c r="T81" s="116"/>
      <c r="U81" s="116"/>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64" s="122" customFormat="1" ht="27.6" hidden="1" customHeight="1" x14ac:dyDescent="0.3">
      <c r="A82" s="115"/>
      <c r="B82" s="391"/>
      <c r="C82" s="391"/>
      <c r="D82" s="391"/>
      <c r="E82" s="391"/>
      <c r="F82" s="391"/>
      <c r="G82" s="391"/>
      <c r="H82" s="391"/>
      <c r="I82" s="391"/>
      <c r="J82" s="391"/>
      <c r="K82" s="169"/>
      <c r="L82" s="115"/>
      <c r="M82" s="115"/>
      <c r="N82" s="115"/>
      <c r="O82" s="115"/>
      <c r="P82" s="116"/>
      <c r="Q82" s="116"/>
      <c r="R82" s="116"/>
      <c r="S82" s="116"/>
      <c r="T82" s="116"/>
      <c r="U82" s="116"/>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64" hidden="1" x14ac:dyDescent="0.3">
      <c r="A83" s="115"/>
      <c r="B83" s="70"/>
      <c r="C83" s="70"/>
      <c r="D83" s="70"/>
      <c r="E83" s="70"/>
      <c r="F83" s="70"/>
      <c r="G83" s="70"/>
      <c r="H83" s="70"/>
      <c r="I83" s="70"/>
      <c r="J83" s="70"/>
      <c r="K83" s="119"/>
      <c r="L83" s="115"/>
      <c r="M83" s="115"/>
      <c r="N83" s="115"/>
      <c r="O83" s="17"/>
    </row>
    <row r="84" spans="1:64" hidden="1" x14ac:dyDescent="0.3">
      <c r="A84" s="115"/>
      <c r="B84" s="70"/>
      <c r="C84" s="70"/>
      <c r="D84" s="70"/>
      <c r="E84" s="70"/>
      <c r="F84" s="70"/>
      <c r="G84" s="70"/>
      <c r="H84" s="70"/>
      <c r="I84" s="70"/>
      <c r="J84" s="70"/>
      <c r="K84" s="119"/>
      <c r="L84" s="115"/>
      <c r="M84" s="115"/>
      <c r="N84" s="115"/>
      <c r="O84" s="17"/>
    </row>
    <row r="85" spans="1:64" hidden="1" x14ac:dyDescent="0.3">
      <c r="A85" s="115"/>
      <c r="B85" s="70"/>
      <c r="C85" s="70"/>
      <c r="D85" s="70"/>
      <c r="E85" s="70"/>
      <c r="F85" s="70"/>
      <c r="G85" s="70"/>
      <c r="H85" s="70"/>
      <c r="I85" s="70"/>
      <c r="J85" s="70"/>
      <c r="K85" s="119"/>
      <c r="L85" s="115"/>
      <c r="M85" s="115"/>
      <c r="N85" s="115"/>
      <c r="O85" s="17"/>
    </row>
    <row r="86" spans="1:64" hidden="1" x14ac:dyDescent="0.3">
      <c r="A86" s="115"/>
      <c r="B86" s="70"/>
      <c r="C86" s="70"/>
      <c r="D86" s="70"/>
      <c r="E86" s="70"/>
      <c r="F86" s="70"/>
      <c r="G86" s="70"/>
      <c r="H86" s="70"/>
      <c r="I86" s="70"/>
      <c r="J86" s="70"/>
      <c r="K86" s="119"/>
      <c r="L86" s="115"/>
      <c r="M86" s="115"/>
      <c r="N86" s="115"/>
      <c r="O86" s="17"/>
    </row>
    <row r="87" spans="1:64" hidden="1" x14ac:dyDescent="0.3">
      <c r="A87" s="115"/>
      <c r="B87" s="70"/>
      <c r="C87" s="70"/>
      <c r="D87" s="70"/>
      <c r="E87" s="70"/>
      <c r="F87" s="70"/>
      <c r="G87" s="70"/>
      <c r="H87" s="70"/>
      <c r="I87" s="70"/>
      <c r="J87" s="70"/>
      <c r="K87" s="119"/>
      <c r="L87" s="115"/>
      <c r="M87" s="115"/>
      <c r="N87" s="115"/>
      <c r="O87" s="17"/>
    </row>
    <row r="88" spans="1:64" hidden="1" x14ac:dyDescent="0.3">
      <c r="A88" s="115"/>
      <c r="B88" s="70"/>
      <c r="C88" s="70"/>
      <c r="D88" s="70"/>
      <c r="E88" s="70"/>
      <c r="F88" s="70"/>
      <c r="G88" s="70"/>
      <c r="H88" s="70"/>
      <c r="I88" s="70"/>
      <c r="J88" s="70"/>
      <c r="K88" s="119"/>
      <c r="L88" s="115"/>
      <c r="M88" s="115"/>
      <c r="N88" s="115"/>
      <c r="O88" s="17"/>
    </row>
    <row r="89" spans="1:64" hidden="1" x14ac:dyDescent="0.3">
      <c r="A89" s="115"/>
      <c r="B89" s="70"/>
      <c r="C89" s="70"/>
      <c r="D89" s="70"/>
      <c r="E89" s="70"/>
      <c r="F89" s="70"/>
      <c r="G89" s="70"/>
      <c r="H89" s="70"/>
      <c r="I89" s="70"/>
      <c r="J89" s="70"/>
      <c r="K89" s="119"/>
      <c r="L89" s="115"/>
      <c r="M89" s="115"/>
      <c r="N89" s="115"/>
      <c r="O89" s="17"/>
    </row>
    <row r="90" spans="1:64" hidden="1" x14ac:dyDescent="0.3">
      <c r="A90" s="115"/>
      <c r="B90" s="70"/>
      <c r="C90" s="70"/>
      <c r="D90" s="70"/>
      <c r="E90" s="70"/>
      <c r="F90" s="70"/>
      <c r="G90" s="70"/>
      <c r="H90" s="70"/>
      <c r="I90" s="70"/>
      <c r="J90" s="70"/>
      <c r="K90" s="119"/>
      <c r="L90" s="115"/>
      <c r="M90" s="115"/>
      <c r="N90" s="115"/>
      <c r="O90" s="17"/>
    </row>
    <row r="91" spans="1:64" hidden="1" x14ac:dyDescent="0.3">
      <c r="A91" s="115"/>
      <c r="B91" s="70"/>
      <c r="C91" s="70"/>
      <c r="D91" s="70"/>
      <c r="E91" s="70"/>
      <c r="F91" s="70"/>
      <c r="G91" s="70"/>
      <c r="H91" s="70"/>
      <c r="I91" s="70"/>
      <c r="J91" s="70"/>
      <c r="K91" s="119"/>
      <c r="L91" s="115"/>
      <c r="M91" s="115"/>
      <c r="N91" s="115"/>
      <c r="O91" s="17"/>
    </row>
    <row r="92" spans="1:64" hidden="1" x14ac:dyDescent="0.3">
      <c r="A92" s="115"/>
      <c r="B92" s="70"/>
      <c r="C92" s="70"/>
      <c r="D92" s="70"/>
      <c r="E92" s="70"/>
      <c r="F92" s="70"/>
      <c r="G92" s="70"/>
      <c r="H92" s="70"/>
      <c r="I92" s="70"/>
      <c r="J92" s="70"/>
      <c r="K92" s="119"/>
      <c r="L92" s="115"/>
      <c r="M92" s="115"/>
      <c r="N92" s="115"/>
      <c r="O92" s="17"/>
    </row>
    <row r="93" spans="1:64" hidden="1" x14ac:dyDescent="0.3">
      <c r="A93" s="115"/>
      <c r="B93" s="70"/>
      <c r="C93" s="70"/>
      <c r="D93" s="70"/>
      <c r="E93" s="70"/>
      <c r="F93" s="70"/>
      <c r="G93" s="70"/>
      <c r="H93" s="70"/>
      <c r="I93" s="70"/>
      <c r="J93" s="70"/>
      <c r="K93" s="119"/>
      <c r="L93" s="115"/>
      <c r="M93" s="115"/>
      <c r="N93" s="115"/>
      <c r="O93" s="17"/>
    </row>
    <row r="94" spans="1:64" hidden="1" x14ac:dyDescent="0.3">
      <c r="A94" s="115"/>
      <c r="B94" s="70"/>
      <c r="C94" s="70"/>
      <c r="D94" s="70"/>
      <c r="E94" s="70"/>
      <c r="F94" s="70"/>
      <c r="G94" s="70"/>
      <c r="H94" s="70"/>
      <c r="I94" s="70"/>
      <c r="J94" s="70"/>
      <c r="K94" s="119"/>
      <c r="L94" s="115"/>
      <c r="M94" s="115"/>
      <c r="N94" s="115"/>
      <c r="O94" s="17"/>
    </row>
    <row r="95" spans="1:64" hidden="1" x14ac:dyDescent="0.3">
      <c r="A95" s="115"/>
      <c r="B95" s="70"/>
      <c r="C95" s="70"/>
      <c r="D95" s="70"/>
      <c r="E95" s="70"/>
      <c r="F95" s="70"/>
      <c r="G95" s="70"/>
      <c r="H95" s="70"/>
      <c r="I95" s="70"/>
      <c r="J95" s="70"/>
      <c r="K95" s="119"/>
      <c r="L95" s="115"/>
      <c r="M95" s="115"/>
      <c r="N95" s="115"/>
      <c r="O95" s="17"/>
    </row>
    <row r="96" spans="1:64" hidden="1" x14ac:dyDescent="0.3">
      <c r="A96" s="115"/>
      <c r="B96" s="70"/>
      <c r="C96" s="70"/>
      <c r="D96" s="70"/>
      <c r="E96" s="70"/>
      <c r="F96" s="70"/>
      <c r="G96" s="70"/>
      <c r="H96" s="70"/>
      <c r="I96" s="70"/>
      <c r="J96" s="70"/>
      <c r="K96" s="119"/>
      <c r="L96" s="115"/>
      <c r="M96" s="115"/>
      <c r="N96" s="115"/>
      <c r="O96" s="17"/>
    </row>
    <row r="97" spans="1:15" hidden="1" x14ac:dyDescent="0.3">
      <c r="A97" s="115"/>
      <c r="B97" s="70"/>
      <c r="C97" s="70"/>
      <c r="D97" s="70"/>
      <c r="E97" s="70"/>
      <c r="F97" s="70"/>
      <c r="G97" s="70"/>
      <c r="H97" s="70"/>
      <c r="I97" s="70"/>
      <c r="J97" s="70"/>
      <c r="K97" s="119"/>
      <c r="L97" s="115"/>
      <c r="M97" s="115"/>
      <c r="N97" s="115"/>
      <c r="O97" s="17"/>
    </row>
    <row r="98" spans="1:15" x14ac:dyDescent="0.3">
      <c r="A98" s="115"/>
      <c r="B98" s="70"/>
      <c r="C98" s="70"/>
      <c r="D98" s="70"/>
      <c r="E98" s="70"/>
      <c r="F98" s="70"/>
      <c r="G98" s="70"/>
      <c r="H98" s="70"/>
      <c r="I98" s="70"/>
      <c r="J98" s="70"/>
      <c r="K98" s="119"/>
      <c r="L98" s="115"/>
      <c r="M98" s="115"/>
      <c r="N98" s="115"/>
      <c r="O98" s="17"/>
    </row>
    <row r="99" spans="1:15" hidden="1" x14ac:dyDescent="0.3">
      <c r="A99" s="115"/>
      <c r="B99" s="70"/>
      <c r="C99" s="70"/>
      <c r="D99" s="70"/>
      <c r="E99" s="70"/>
      <c r="F99" s="70"/>
      <c r="G99" s="70"/>
      <c r="H99" s="70"/>
      <c r="I99" s="70"/>
      <c r="J99" s="70"/>
      <c r="K99" s="119"/>
      <c r="L99" s="115"/>
      <c r="M99" s="115"/>
      <c r="N99" s="115"/>
      <c r="O99" s="17"/>
    </row>
    <row r="100" spans="1:15" hidden="1" x14ac:dyDescent="0.3">
      <c r="A100" s="115"/>
      <c r="B100" s="70"/>
      <c r="C100" s="70"/>
      <c r="D100" s="70"/>
      <c r="E100" s="70"/>
      <c r="F100" s="70"/>
      <c r="G100" s="70"/>
      <c r="H100" s="70"/>
      <c r="I100" s="70"/>
      <c r="J100" s="70"/>
      <c r="K100" s="119"/>
      <c r="L100" s="115"/>
      <c r="M100" s="115"/>
      <c r="N100" s="115"/>
      <c r="O100" s="17"/>
    </row>
    <row r="101" spans="1:15" hidden="1" x14ac:dyDescent="0.3">
      <c r="A101" s="115"/>
      <c r="B101" s="70"/>
      <c r="C101" s="70"/>
      <c r="D101" s="70"/>
      <c r="E101" s="70"/>
      <c r="F101" s="70"/>
      <c r="G101" s="70"/>
      <c r="H101" s="70"/>
      <c r="I101" s="70"/>
      <c r="J101" s="70"/>
      <c r="K101" s="119"/>
      <c r="L101" s="115"/>
      <c r="M101" s="115"/>
      <c r="N101" s="115"/>
    </row>
    <row r="102" spans="1:15" hidden="1" x14ac:dyDescent="0.3">
      <c r="A102" s="115"/>
      <c r="B102" s="70"/>
      <c r="C102" s="70"/>
      <c r="D102" s="70"/>
      <c r="E102" s="70"/>
      <c r="F102" s="70"/>
      <c r="G102" s="70"/>
      <c r="H102" s="70"/>
      <c r="I102" s="70"/>
      <c r="J102" s="70"/>
      <c r="K102" s="119"/>
      <c r="L102" s="115"/>
      <c r="M102" s="115"/>
      <c r="N102" s="115"/>
    </row>
    <row r="103" spans="1:15" hidden="1" x14ac:dyDescent="0.3">
      <c r="A103" s="115"/>
      <c r="B103" s="70"/>
      <c r="C103" s="70"/>
      <c r="D103" s="70"/>
      <c r="E103" s="70"/>
      <c r="F103" s="70"/>
      <c r="G103" s="70"/>
      <c r="H103" s="70"/>
      <c r="I103" s="70"/>
      <c r="J103" s="70"/>
      <c r="K103" s="119"/>
      <c r="L103" s="115"/>
      <c r="M103" s="115"/>
      <c r="N103" s="115"/>
    </row>
    <row r="104" spans="1:15" hidden="1" x14ac:dyDescent="0.3">
      <c r="A104" s="115"/>
      <c r="B104" s="70"/>
      <c r="C104" s="70"/>
      <c r="D104" s="70"/>
      <c r="E104" s="70"/>
      <c r="F104" s="70"/>
      <c r="G104" s="70"/>
      <c r="H104" s="70"/>
      <c r="I104" s="70"/>
      <c r="J104" s="70"/>
      <c r="K104" s="119"/>
      <c r="L104" s="115"/>
      <c r="M104" s="115"/>
      <c r="N104" s="115"/>
    </row>
    <row r="105" spans="1:15" hidden="1" x14ac:dyDescent="0.3">
      <c r="A105" s="115"/>
      <c r="B105" s="70"/>
      <c r="C105" s="70"/>
      <c r="D105" s="70"/>
      <c r="E105" s="70"/>
      <c r="F105" s="70"/>
      <c r="G105" s="70"/>
      <c r="H105" s="70"/>
      <c r="I105" s="70"/>
      <c r="J105" s="70"/>
      <c r="K105" s="119"/>
      <c r="L105" s="115"/>
      <c r="M105" s="115"/>
      <c r="N105" s="115"/>
    </row>
    <row r="106" spans="1:15" hidden="1" x14ac:dyDescent="0.3">
      <c r="A106" s="115"/>
      <c r="B106" s="70"/>
      <c r="C106" s="70"/>
      <c r="D106" s="70"/>
      <c r="E106" s="70"/>
      <c r="F106" s="70"/>
      <c r="G106" s="70"/>
      <c r="H106" s="70"/>
      <c r="I106" s="70"/>
      <c r="J106" s="70"/>
      <c r="K106" s="119"/>
      <c r="L106" s="115"/>
      <c r="M106" s="115"/>
      <c r="N106" s="115"/>
    </row>
    <row r="107" spans="1:15" hidden="1" x14ac:dyDescent="0.3">
      <c r="A107" s="115"/>
      <c r="B107" s="70"/>
      <c r="C107" s="70"/>
      <c r="D107" s="70"/>
      <c r="E107" s="70"/>
      <c r="F107" s="70"/>
      <c r="G107" s="70"/>
      <c r="H107" s="70"/>
      <c r="I107" s="70"/>
      <c r="J107" s="70"/>
      <c r="K107" s="119"/>
      <c r="L107" s="115"/>
      <c r="M107" s="115"/>
      <c r="N107" s="115"/>
    </row>
    <row r="108" spans="1:15" hidden="1" x14ac:dyDescent="0.3">
      <c r="A108" s="115"/>
      <c r="B108" s="70"/>
      <c r="C108" s="70"/>
      <c r="D108" s="70"/>
      <c r="E108" s="70"/>
      <c r="F108" s="70"/>
      <c r="G108" s="70"/>
      <c r="H108" s="70"/>
      <c r="I108" s="70"/>
      <c r="J108" s="70"/>
      <c r="K108" s="119"/>
      <c r="L108" s="115"/>
      <c r="M108" s="115"/>
      <c r="N108" s="115"/>
    </row>
    <row r="109" spans="1:15" hidden="1" x14ac:dyDescent="0.3">
      <c r="A109" s="115"/>
      <c r="B109" s="70"/>
      <c r="C109" s="70"/>
      <c r="D109" s="70"/>
      <c r="E109" s="70"/>
      <c r="F109" s="70"/>
      <c r="G109" s="70"/>
      <c r="H109" s="70"/>
      <c r="I109" s="70"/>
      <c r="J109" s="70"/>
      <c r="K109" s="119"/>
      <c r="L109" s="115"/>
      <c r="M109" s="115"/>
      <c r="N109" s="115"/>
    </row>
    <row r="110" spans="1:15" hidden="1" x14ac:dyDescent="0.3">
      <c r="A110" s="115"/>
      <c r="B110" s="70"/>
      <c r="C110" s="70"/>
      <c r="D110" s="70"/>
      <c r="E110" s="70"/>
      <c r="F110" s="70"/>
      <c r="G110" s="70"/>
      <c r="H110" s="70"/>
      <c r="I110" s="70"/>
      <c r="J110" s="70"/>
      <c r="K110" s="119"/>
      <c r="L110" s="115"/>
      <c r="M110" s="115"/>
      <c r="N110" s="115"/>
    </row>
    <row r="111" spans="1:15" hidden="1" x14ac:dyDescent="0.3">
      <c r="A111" s="115"/>
      <c r="B111" s="70"/>
      <c r="C111" s="70"/>
      <c r="D111" s="70"/>
      <c r="E111" s="70"/>
      <c r="F111" s="70"/>
      <c r="G111" s="70"/>
      <c r="H111" s="70"/>
      <c r="I111" s="70"/>
      <c r="J111" s="70"/>
      <c r="K111" s="119"/>
      <c r="L111" s="115"/>
      <c r="M111" s="115"/>
      <c r="N111" s="115"/>
    </row>
    <row r="112" spans="1:15" hidden="1" x14ac:dyDescent="0.3">
      <c r="A112" s="115"/>
      <c r="B112" s="70"/>
      <c r="C112" s="70"/>
      <c r="D112" s="70"/>
      <c r="E112" s="70"/>
      <c r="F112" s="70"/>
      <c r="G112" s="70"/>
      <c r="H112" s="70"/>
      <c r="I112" s="70"/>
      <c r="J112" s="70"/>
      <c r="K112" s="119"/>
      <c r="L112" s="115"/>
      <c r="M112" s="115"/>
      <c r="N112" s="115"/>
    </row>
    <row r="113" spans="1:21" hidden="1" x14ac:dyDescent="0.3">
      <c r="A113" s="115"/>
      <c r="B113" s="70"/>
      <c r="C113" s="70"/>
      <c r="D113" s="70"/>
      <c r="E113" s="70"/>
      <c r="F113" s="70"/>
      <c r="G113" s="70"/>
      <c r="H113" s="70"/>
      <c r="I113" s="70"/>
      <c r="J113" s="70"/>
      <c r="K113" s="119"/>
      <c r="L113" s="115"/>
      <c r="M113" s="115"/>
      <c r="N113" s="115"/>
    </row>
    <row r="114" spans="1:21" hidden="1" x14ac:dyDescent="0.3">
      <c r="A114" s="115"/>
      <c r="B114" s="70"/>
      <c r="C114" s="70"/>
      <c r="D114" s="70"/>
      <c r="E114" s="70"/>
      <c r="F114" s="70"/>
      <c r="G114" s="70"/>
      <c r="H114" s="70"/>
      <c r="I114" s="70"/>
      <c r="J114" s="70"/>
      <c r="K114" s="119"/>
      <c r="L114" s="115"/>
      <c r="M114" s="115"/>
      <c r="N114" s="115"/>
    </row>
    <row r="115" spans="1:21" hidden="1" x14ac:dyDescent="0.3">
      <c r="A115" s="115"/>
      <c r="B115" s="70"/>
      <c r="C115" s="70"/>
      <c r="D115" s="70"/>
      <c r="E115" s="70"/>
      <c r="F115" s="70"/>
      <c r="G115" s="70"/>
      <c r="H115" s="70"/>
      <c r="I115" s="70"/>
      <c r="J115" s="70"/>
      <c r="K115" s="119"/>
      <c r="L115" s="115"/>
      <c r="M115" s="115"/>
      <c r="N115" s="115"/>
    </row>
    <row r="116" spans="1:21" hidden="1" x14ac:dyDescent="0.3">
      <c r="A116" s="115"/>
      <c r="B116" s="70"/>
      <c r="C116" s="70"/>
      <c r="D116" s="70"/>
      <c r="E116" s="70"/>
      <c r="F116" s="70"/>
      <c r="G116" s="70"/>
      <c r="H116" s="70"/>
      <c r="I116" s="70"/>
      <c r="J116" s="70"/>
      <c r="K116" s="119"/>
      <c r="L116" s="115"/>
      <c r="M116" s="115"/>
      <c r="N116" s="115"/>
    </row>
    <row r="117" spans="1:21" hidden="1" x14ac:dyDescent="0.3">
      <c r="A117" s="115"/>
      <c r="B117" s="70"/>
      <c r="C117" s="70"/>
      <c r="D117" s="70"/>
      <c r="E117" s="70"/>
      <c r="F117" s="70"/>
      <c r="G117" s="70"/>
      <c r="H117" s="70"/>
      <c r="I117" s="70"/>
      <c r="J117" s="70"/>
      <c r="K117" s="119"/>
      <c r="L117" s="115"/>
      <c r="M117" s="115"/>
      <c r="N117" s="115"/>
    </row>
    <row r="118" spans="1:21" hidden="1" x14ac:dyDescent="0.3">
      <c r="A118" s="115"/>
      <c r="B118" s="70"/>
      <c r="C118" s="70"/>
      <c r="D118" s="70"/>
      <c r="E118" s="70"/>
      <c r="F118" s="70"/>
      <c r="G118" s="70"/>
      <c r="H118" s="70"/>
      <c r="I118" s="70"/>
      <c r="J118" s="70"/>
      <c r="K118" s="119"/>
      <c r="L118" s="115"/>
      <c r="M118" s="115"/>
      <c r="N118" s="115"/>
    </row>
    <row r="119" spans="1:21" hidden="1" x14ac:dyDescent="0.3">
      <c r="A119" s="115"/>
      <c r="B119" s="70"/>
      <c r="C119" s="70"/>
      <c r="D119" s="70"/>
      <c r="E119" s="70"/>
      <c r="F119" s="70"/>
      <c r="G119" s="70"/>
      <c r="H119" s="70"/>
      <c r="I119" s="70"/>
      <c r="J119" s="70"/>
      <c r="K119" s="119"/>
      <c r="L119" s="115"/>
      <c r="M119" s="115"/>
      <c r="N119" s="115"/>
    </row>
    <row r="120" spans="1:21" s="18" customFormat="1" hidden="1" x14ac:dyDescent="0.3">
      <c r="A120" s="115"/>
      <c r="B120" s="70"/>
      <c r="C120" s="70"/>
      <c r="D120" s="70"/>
      <c r="E120" s="70"/>
      <c r="F120" s="70"/>
      <c r="G120" s="70"/>
      <c r="H120" s="70"/>
      <c r="I120" s="70"/>
      <c r="J120" s="70"/>
      <c r="K120" s="119"/>
      <c r="L120" s="115"/>
      <c r="M120" s="115"/>
      <c r="N120" s="115"/>
      <c r="O120" s="17"/>
      <c r="P120" s="17"/>
      <c r="Q120" s="17"/>
      <c r="R120" s="17"/>
      <c r="S120" s="17"/>
      <c r="T120" s="17"/>
      <c r="U120" s="17"/>
    </row>
    <row r="121" spans="1:21" s="18" customFormat="1" hidden="1" x14ac:dyDescent="0.3">
      <c r="A121" s="115"/>
      <c r="B121" s="70"/>
      <c r="C121" s="70"/>
      <c r="D121" s="70"/>
      <c r="E121" s="70"/>
      <c r="F121" s="70"/>
      <c r="G121" s="70"/>
      <c r="H121" s="70"/>
      <c r="I121" s="70"/>
      <c r="J121" s="70"/>
      <c r="K121" s="119"/>
      <c r="L121" s="115"/>
      <c r="M121" s="115"/>
      <c r="N121" s="115"/>
      <c r="O121" s="17"/>
      <c r="P121" s="17"/>
      <c r="Q121" s="17"/>
      <c r="R121" s="17"/>
      <c r="S121" s="17"/>
      <c r="T121" s="17"/>
      <c r="U121" s="17"/>
    </row>
    <row r="122" spans="1:21" hidden="1" x14ac:dyDescent="0.3">
      <c r="A122" s="115"/>
      <c r="B122" s="70"/>
      <c r="C122" s="70"/>
      <c r="D122" s="70"/>
      <c r="E122" s="70"/>
      <c r="F122" s="70"/>
      <c r="G122" s="70"/>
      <c r="H122" s="70"/>
      <c r="I122" s="70"/>
      <c r="J122" s="70"/>
      <c r="K122" s="119"/>
      <c r="L122" s="115"/>
      <c r="M122" s="115"/>
      <c r="N122" s="115"/>
    </row>
    <row r="123" spans="1:21" hidden="1" x14ac:dyDescent="0.3">
      <c r="A123" s="115"/>
      <c r="B123" s="70"/>
      <c r="C123" s="70"/>
      <c r="D123" s="70"/>
      <c r="E123" s="70"/>
      <c r="F123" s="70"/>
      <c r="G123" s="70"/>
      <c r="H123" s="70"/>
      <c r="I123" s="70"/>
      <c r="J123" s="115"/>
      <c r="K123" s="13"/>
      <c r="L123" s="115"/>
      <c r="M123" s="115"/>
      <c r="N123" s="115"/>
    </row>
    <row r="124" spans="1:21" hidden="1" x14ac:dyDescent="0.3">
      <c r="A124" s="115"/>
      <c r="B124" s="70"/>
      <c r="C124" s="70"/>
      <c r="D124" s="70"/>
      <c r="E124" s="70"/>
      <c r="F124" s="70"/>
      <c r="G124" s="115"/>
      <c r="H124" s="115"/>
      <c r="I124" s="115"/>
      <c r="J124" s="115"/>
      <c r="K124" s="13"/>
      <c r="L124" s="115"/>
      <c r="M124" s="115"/>
      <c r="N124" s="115"/>
    </row>
    <row r="125" spans="1:21" hidden="1" x14ac:dyDescent="0.3">
      <c r="A125" s="115"/>
      <c r="B125" s="70"/>
      <c r="C125" s="70"/>
      <c r="D125" s="70"/>
      <c r="E125" s="70"/>
      <c r="F125" s="70"/>
      <c r="G125" s="115"/>
      <c r="H125" s="115"/>
      <c r="I125" s="115"/>
      <c r="J125" s="115"/>
      <c r="K125" s="13"/>
      <c r="L125" s="115"/>
      <c r="M125" s="115"/>
      <c r="N125" s="115"/>
    </row>
    <row r="126" spans="1:21" hidden="1" x14ac:dyDescent="0.3">
      <c r="A126" s="115"/>
      <c r="B126" s="70"/>
      <c r="C126" s="70"/>
      <c r="D126" s="70"/>
      <c r="E126" s="70"/>
      <c r="F126" s="115"/>
      <c r="G126" s="115"/>
      <c r="H126" s="115"/>
      <c r="I126" s="115"/>
      <c r="J126" s="115"/>
      <c r="K126" s="13"/>
      <c r="L126" s="115"/>
      <c r="M126" s="115"/>
      <c r="N126" s="115"/>
    </row>
    <row r="127" spans="1:21" hidden="1" x14ac:dyDescent="0.3">
      <c r="A127" s="115"/>
      <c r="B127" s="115"/>
      <c r="C127" s="115"/>
      <c r="D127" s="115"/>
      <c r="E127" s="115"/>
      <c r="F127" s="115"/>
      <c r="G127" s="115"/>
      <c r="H127" s="115"/>
      <c r="I127" s="115"/>
      <c r="J127" s="115"/>
      <c r="K127" s="13"/>
      <c r="L127" s="115"/>
      <c r="M127" s="115"/>
      <c r="N127" s="115"/>
    </row>
    <row r="128" spans="1:21" hidden="1" x14ac:dyDescent="0.3">
      <c r="A128" s="115"/>
      <c r="B128" s="115"/>
      <c r="C128" s="115"/>
      <c r="D128" s="115"/>
      <c r="E128" s="115"/>
      <c r="F128" s="115"/>
      <c r="G128" s="115"/>
      <c r="H128" s="115"/>
      <c r="I128" s="115"/>
      <c r="J128" s="115"/>
      <c r="K128" s="13"/>
      <c r="L128" s="115"/>
      <c r="M128" s="115"/>
      <c r="N128" s="115"/>
    </row>
    <row r="129" spans="1:14" hidden="1" x14ac:dyDescent="0.3">
      <c r="A129" s="115"/>
      <c r="B129" s="115"/>
      <c r="C129" s="115"/>
      <c r="D129" s="115"/>
      <c r="E129" s="115"/>
      <c r="F129" s="115"/>
      <c r="G129" s="115"/>
      <c r="H129" s="115"/>
      <c r="I129" s="115"/>
      <c r="J129" s="115"/>
      <c r="K129" s="13"/>
      <c r="L129" s="115"/>
      <c r="M129" s="115"/>
      <c r="N129" s="115"/>
    </row>
    <row r="130" spans="1:14" hidden="1" x14ac:dyDescent="0.3">
      <c r="A130" s="115"/>
      <c r="B130" s="115"/>
      <c r="C130" s="115"/>
      <c r="D130" s="115"/>
      <c r="E130" s="115"/>
      <c r="F130" s="115"/>
      <c r="G130" s="115"/>
      <c r="H130" s="115"/>
      <c r="I130" s="115"/>
      <c r="J130" s="115"/>
      <c r="K130" s="13"/>
      <c r="L130" s="115"/>
      <c r="M130" s="115"/>
      <c r="N130" s="115"/>
    </row>
    <row r="131" spans="1:14" hidden="1" x14ac:dyDescent="0.3">
      <c r="A131" s="115"/>
      <c r="B131" s="115"/>
      <c r="C131" s="115"/>
      <c r="D131" s="115"/>
      <c r="E131" s="115"/>
      <c r="F131" s="115"/>
      <c r="G131" s="115"/>
      <c r="H131" s="115"/>
      <c r="I131" s="115"/>
      <c r="J131" s="115"/>
      <c r="K131" s="13"/>
      <c r="L131" s="115"/>
      <c r="M131" s="115"/>
      <c r="N131" s="115"/>
    </row>
    <row r="132" spans="1:14" hidden="1" x14ac:dyDescent="0.3">
      <c r="A132" s="115"/>
      <c r="B132" s="115"/>
      <c r="C132" s="115"/>
      <c r="D132" s="115"/>
      <c r="E132" s="115"/>
      <c r="F132" s="115"/>
      <c r="G132" s="115"/>
      <c r="H132" s="115"/>
      <c r="I132" s="115"/>
      <c r="J132" s="115"/>
      <c r="K132" s="13"/>
      <c r="L132" s="115"/>
      <c r="M132" s="115"/>
      <c r="N132" s="115"/>
    </row>
    <row r="133" spans="1:14" hidden="1" x14ac:dyDescent="0.3">
      <c r="A133" s="115"/>
      <c r="B133" s="115"/>
      <c r="C133" s="115"/>
      <c r="D133" s="115"/>
      <c r="E133" s="115"/>
      <c r="F133" s="115"/>
      <c r="G133" s="115"/>
      <c r="H133" s="115"/>
      <c r="I133" s="115"/>
      <c r="J133" s="115"/>
      <c r="K133" s="13"/>
      <c r="L133" s="115"/>
      <c r="M133" s="115"/>
      <c r="N133" s="115"/>
    </row>
    <row r="134" spans="1:14" hidden="1" x14ac:dyDescent="0.3">
      <c r="A134" s="115"/>
      <c r="B134" s="115"/>
      <c r="C134" s="115"/>
      <c r="D134" s="115"/>
      <c r="E134" s="115"/>
      <c r="F134" s="115"/>
      <c r="G134" s="115"/>
      <c r="H134" s="115"/>
      <c r="I134" s="115"/>
      <c r="J134" s="115"/>
      <c r="K134" s="13"/>
      <c r="L134" s="115"/>
      <c r="M134" s="115"/>
      <c r="N134" s="115"/>
    </row>
    <row r="135" spans="1:14" hidden="1" x14ac:dyDescent="0.3">
      <c r="A135" s="115"/>
      <c r="B135" s="115"/>
      <c r="C135" s="115"/>
      <c r="D135" s="115"/>
      <c r="E135" s="115"/>
      <c r="F135" s="115"/>
      <c r="G135" s="115"/>
      <c r="H135" s="115"/>
      <c r="I135" s="115"/>
      <c r="J135" s="115"/>
      <c r="K135" s="13"/>
      <c r="L135" s="115"/>
      <c r="M135" s="115"/>
      <c r="N135" s="115"/>
    </row>
    <row r="136" spans="1:14" hidden="1" x14ac:dyDescent="0.3">
      <c r="A136" s="115"/>
      <c r="B136" s="115"/>
      <c r="C136" s="115"/>
      <c r="D136" s="115"/>
      <c r="E136" s="115"/>
      <c r="F136" s="115"/>
      <c r="G136" s="115"/>
      <c r="H136" s="115"/>
      <c r="I136" s="115"/>
      <c r="J136" s="115"/>
      <c r="K136" s="13"/>
      <c r="L136" s="115"/>
      <c r="M136" s="115"/>
      <c r="N136" s="115"/>
    </row>
    <row r="137" spans="1:14" hidden="1" x14ac:dyDescent="0.3">
      <c r="A137" s="115"/>
      <c r="B137" s="115"/>
      <c r="C137" s="115"/>
      <c r="D137" s="115"/>
      <c r="E137" s="115"/>
      <c r="F137" s="115"/>
      <c r="G137" s="115"/>
      <c r="H137" s="115"/>
      <c r="I137" s="115"/>
      <c r="J137" s="115"/>
      <c r="K137" s="13"/>
      <c r="L137" s="115"/>
      <c r="M137" s="115"/>
      <c r="N137" s="115"/>
    </row>
    <row r="138" spans="1:14" hidden="1" x14ac:dyDescent="0.3">
      <c r="A138" s="115"/>
      <c r="B138" s="115"/>
      <c r="C138" s="115"/>
      <c r="D138" s="115"/>
      <c r="E138" s="115"/>
      <c r="F138" s="115"/>
      <c r="G138" s="115"/>
      <c r="H138" s="115"/>
      <c r="I138" s="115"/>
      <c r="J138" s="115"/>
      <c r="K138" s="13"/>
      <c r="L138" s="115"/>
      <c r="M138" s="115"/>
      <c r="N138" s="115"/>
    </row>
    <row r="139" spans="1:14" hidden="1" x14ac:dyDescent="0.3">
      <c r="A139" s="115"/>
      <c r="B139" s="115"/>
      <c r="C139" s="115"/>
      <c r="D139" s="115"/>
      <c r="E139" s="115"/>
      <c r="F139" s="115"/>
      <c r="G139" s="115"/>
      <c r="H139" s="115"/>
      <c r="I139" s="115"/>
      <c r="J139" s="115"/>
      <c r="K139" s="13"/>
      <c r="L139" s="115"/>
      <c r="M139" s="115"/>
      <c r="N139" s="115"/>
    </row>
    <row r="140" spans="1:14" hidden="1" x14ac:dyDescent="0.3">
      <c r="A140" s="115"/>
      <c r="B140" s="115"/>
      <c r="C140" s="115"/>
      <c r="D140" s="115"/>
      <c r="E140" s="115"/>
      <c r="F140" s="115"/>
      <c r="G140" s="115"/>
      <c r="H140" s="115"/>
      <c r="I140" s="115"/>
      <c r="J140" s="115"/>
      <c r="K140" s="13"/>
      <c r="L140" s="115"/>
      <c r="M140" s="115"/>
      <c r="N140" s="115"/>
    </row>
    <row r="141" spans="1:14" hidden="1" x14ac:dyDescent="0.3">
      <c r="A141" s="115"/>
      <c r="B141" s="115"/>
      <c r="C141" s="115"/>
      <c r="D141" s="115"/>
      <c r="E141" s="115"/>
      <c r="F141" s="115"/>
      <c r="G141" s="115"/>
      <c r="H141" s="115"/>
      <c r="I141" s="115"/>
      <c r="J141" s="115"/>
      <c r="K141" s="13"/>
      <c r="L141" s="115"/>
      <c r="M141" s="115"/>
      <c r="N141" s="115"/>
    </row>
    <row r="142" spans="1:14" hidden="1" x14ac:dyDescent="0.3">
      <c r="A142" s="115"/>
      <c r="B142" s="115"/>
      <c r="C142" s="115"/>
      <c r="D142" s="115"/>
      <c r="E142" s="115"/>
      <c r="F142" s="115"/>
      <c r="G142" s="115"/>
      <c r="H142" s="115"/>
      <c r="I142" s="115"/>
      <c r="J142" s="115"/>
      <c r="K142" s="13"/>
      <c r="L142" s="115"/>
      <c r="M142" s="115"/>
      <c r="N142" s="115"/>
    </row>
    <row r="143" spans="1:14" hidden="1" x14ac:dyDescent="0.3">
      <c r="A143" s="115"/>
      <c r="B143" s="115"/>
      <c r="C143" s="115"/>
      <c r="D143" s="115"/>
      <c r="E143" s="115"/>
      <c r="F143" s="115"/>
      <c r="G143" s="115"/>
      <c r="H143" s="115"/>
      <c r="I143" s="115"/>
      <c r="J143" s="115"/>
      <c r="K143" s="13"/>
      <c r="L143" s="115"/>
      <c r="M143" s="115"/>
      <c r="N143" s="115"/>
    </row>
    <row r="144" spans="1:14" hidden="1" x14ac:dyDescent="0.3">
      <c r="A144" s="115"/>
      <c r="B144" s="115"/>
      <c r="C144" s="115"/>
      <c r="D144" s="115"/>
      <c r="E144" s="115"/>
      <c r="F144" s="115"/>
      <c r="G144" s="115"/>
      <c r="H144" s="115"/>
      <c r="I144" s="115"/>
      <c r="J144" s="115"/>
      <c r="K144" s="13"/>
      <c r="L144" s="115"/>
      <c r="M144" s="115"/>
      <c r="N144" s="115"/>
    </row>
    <row r="145" spans="1:14" hidden="1" x14ac:dyDescent="0.3">
      <c r="A145" s="115"/>
      <c r="B145" s="115"/>
      <c r="C145" s="115"/>
      <c r="D145" s="115"/>
      <c r="E145" s="115"/>
      <c r="F145" s="115"/>
      <c r="G145" s="115"/>
      <c r="H145" s="115"/>
      <c r="I145" s="115"/>
      <c r="J145" s="115"/>
      <c r="K145" s="13"/>
      <c r="L145" s="115"/>
      <c r="M145" s="115"/>
      <c r="N145" s="115"/>
    </row>
    <row r="146" spans="1:14" hidden="1" x14ac:dyDescent="0.3">
      <c r="A146" s="115"/>
      <c r="B146" s="115"/>
      <c r="C146" s="115"/>
      <c r="D146" s="115"/>
      <c r="E146" s="115"/>
      <c r="F146" s="115"/>
      <c r="G146" s="115"/>
      <c r="H146" s="115"/>
      <c r="I146" s="115"/>
      <c r="J146" s="115"/>
      <c r="K146" s="13"/>
      <c r="L146" s="115"/>
      <c r="M146" s="115"/>
      <c r="N146" s="115"/>
    </row>
    <row r="147" spans="1:14" hidden="1" x14ac:dyDescent="0.3">
      <c r="A147" s="115"/>
      <c r="B147" s="115"/>
      <c r="C147" s="115"/>
      <c r="D147" s="115"/>
      <c r="E147" s="115"/>
      <c r="F147" s="115"/>
      <c r="G147" s="115"/>
      <c r="H147" s="115"/>
      <c r="I147" s="115"/>
      <c r="J147" s="115"/>
      <c r="K147" s="13"/>
      <c r="L147" s="115"/>
      <c r="M147" s="115"/>
      <c r="N147" s="115"/>
    </row>
    <row r="148" spans="1:14" hidden="1" x14ac:dyDescent="0.3">
      <c r="A148" s="115"/>
      <c r="B148" s="115"/>
      <c r="C148" s="115"/>
      <c r="D148" s="115"/>
      <c r="E148" s="115"/>
      <c r="F148" s="115"/>
      <c r="G148" s="115"/>
      <c r="H148" s="115"/>
      <c r="I148" s="115"/>
      <c r="J148" s="115"/>
      <c r="K148" s="13"/>
      <c r="L148" s="115"/>
      <c r="M148" s="115"/>
      <c r="N148" s="115"/>
    </row>
    <row r="149" spans="1:14" hidden="1" x14ac:dyDescent="0.3">
      <c r="A149" s="115"/>
      <c r="B149" s="115"/>
      <c r="C149" s="115"/>
      <c r="D149" s="115"/>
      <c r="E149" s="115"/>
      <c r="F149" s="115"/>
      <c r="G149" s="115"/>
      <c r="H149" s="115"/>
      <c r="I149" s="115"/>
      <c r="J149" s="115"/>
      <c r="K149" s="13"/>
      <c r="L149" s="115"/>
      <c r="M149" s="115"/>
      <c r="N149" s="115"/>
    </row>
    <row r="150" spans="1:14" hidden="1" x14ac:dyDescent="0.3">
      <c r="A150" s="115"/>
      <c r="B150" s="115"/>
      <c r="C150" s="115"/>
      <c r="D150" s="115"/>
      <c r="E150" s="115"/>
      <c r="F150" s="115"/>
      <c r="G150" s="115"/>
      <c r="H150" s="115"/>
      <c r="I150" s="115"/>
      <c r="J150" s="115"/>
      <c r="K150" s="13"/>
      <c r="L150" s="115"/>
      <c r="M150" s="115"/>
      <c r="N150" s="115"/>
    </row>
    <row r="151" spans="1:14" hidden="1" x14ac:dyDescent="0.3">
      <c r="A151" s="115"/>
      <c r="B151" s="115"/>
      <c r="C151" s="115"/>
      <c r="D151" s="115"/>
      <c r="E151" s="115"/>
      <c r="F151" s="115"/>
      <c r="G151" s="115"/>
      <c r="H151" s="115"/>
      <c r="I151" s="115"/>
      <c r="J151" s="115"/>
      <c r="K151" s="13"/>
      <c r="L151" s="115"/>
      <c r="M151" s="115"/>
      <c r="N151" s="115"/>
    </row>
    <row r="152" spans="1:14" hidden="1" x14ac:dyDescent="0.3">
      <c r="A152" s="115"/>
      <c r="B152" s="115"/>
      <c r="C152" s="115"/>
      <c r="D152" s="115"/>
      <c r="E152" s="115"/>
      <c r="F152" s="115"/>
      <c r="G152" s="115"/>
      <c r="H152" s="115"/>
      <c r="I152" s="115"/>
      <c r="J152" s="115"/>
      <c r="K152" s="13"/>
      <c r="L152" s="115"/>
      <c r="M152" s="115"/>
      <c r="N152" s="115"/>
    </row>
    <row r="153" spans="1:14" hidden="1" x14ac:dyDescent="0.3">
      <c r="A153" s="115"/>
      <c r="B153" s="115"/>
      <c r="C153" s="115"/>
      <c r="D153" s="115"/>
      <c r="E153" s="115"/>
      <c r="F153" s="115"/>
      <c r="G153" s="115"/>
      <c r="H153" s="115"/>
      <c r="I153" s="115"/>
      <c r="J153" s="115"/>
      <c r="K153" s="13"/>
      <c r="L153" s="115"/>
      <c r="M153" s="115"/>
      <c r="N153" s="115"/>
    </row>
    <row r="154" spans="1:14" hidden="1" x14ac:dyDescent="0.3">
      <c r="A154" s="115"/>
      <c r="B154" s="115"/>
      <c r="C154" s="115"/>
      <c r="D154" s="115"/>
      <c r="E154" s="115"/>
      <c r="F154" s="115"/>
      <c r="G154" s="115"/>
      <c r="H154" s="115"/>
      <c r="I154" s="115"/>
      <c r="J154" s="115"/>
      <c r="K154" s="13"/>
      <c r="L154" s="115"/>
      <c r="M154" s="115"/>
      <c r="N154" s="115"/>
    </row>
    <row r="155" spans="1:14" hidden="1" x14ac:dyDescent="0.3">
      <c r="A155" s="115"/>
      <c r="B155" s="115"/>
      <c r="C155" s="115"/>
      <c r="D155" s="115"/>
      <c r="E155" s="115"/>
      <c r="F155" s="115"/>
      <c r="G155" s="115"/>
      <c r="H155" s="115"/>
      <c r="I155" s="115"/>
      <c r="J155" s="115"/>
      <c r="K155" s="13"/>
      <c r="L155" s="115"/>
      <c r="M155" s="115"/>
      <c r="N155" s="115"/>
    </row>
    <row r="156" spans="1:14" hidden="1" x14ac:dyDescent="0.3">
      <c r="A156" s="115"/>
      <c r="B156" s="115"/>
      <c r="C156" s="115"/>
      <c r="D156" s="115"/>
      <c r="E156" s="115"/>
      <c r="F156" s="115"/>
      <c r="G156" s="115"/>
      <c r="H156" s="115"/>
      <c r="I156" s="115"/>
      <c r="J156" s="115"/>
      <c r="K156" s="13"/>
      <c r="L156" s="115"/>
      <c r="M156" s="115"/>
      <c r="N156" s="115"/>
    </row>
    <row r="157" spans="1:14" hidden="1" x14ac:dyDescent="0.3">
      <c r="A157" s="115"/>
      <c r="B157" s="115"/>
      <c r="C157" s="115"/>
      <c r="D157" s="115"/>
      <c r="E157" s="115"/>
      <c r="F157" s="115"/>
      <c r="G157" s="115"/>
      <c r="H157" s="115"/>
      <c r="I157" s="115"/>
      <c r="J157" s="115"/>
      <c r="K157" s="13"/>
      <c r="L157" s="115"/>
      <c r="M157" s="115"/>
      <c r="N157" s="115"/>
    </row>
    <row r="158" spans="1:14" hidden="1" x14ac:dyDescent="0.3">
      <c r="A158" s="115"/>
      <c r="B158" s="115"/>
      <c r="C158" s="115"/>
      <c r="D158" s="115"/>
      <c r="E158" s="115"/>
      <c r="F158" s="115"/>
      <c r="G158" s="115"/>
      <c r="H158" s="115"/>
      <c r="I158" s="115"/>
      <c r="J158" s="115"/>
      <c r="K158" s="13"/>
      <c r="L158" s="115"/>
      <c r="M158" s="115"/>
      <c r="N158" s="115"/>
    </row>
    <row r="159" spans="1:14" hidden="1" x14ac:dyDescent="0.3">
      <c r="A159" s="115"/>
      <c r="B159" s="115"/>
      <c r="C159" s="115"/>
      <c r="D159" s="115"/>
      <c r="E159" s="115"/>
      <c r="F159" s="115"/>
      <c r="G159" s="115"/>
      <c r="H159" s="115"/>
      <c r="I159" s="115"/>
      <c r="J159" s="115"/>
      <c r="K159" s="13"/>
      <c r="L159" s="115"/>
      <c r="M159" s="115"/>
      <c r="N159" s="115"/>
    </row>
    <row r="160" spans="1:14" hidden="1" x14ac:dyDescent="0.3">
      <c r="A160" s="115"/>
      <c r="B160" s="115"/>
      <c r="C160" s="115"/>
      <c r="D160" s="115"/>
      <c r="E160" s="115"/>
      <c r="F160" s="115"/>
      <c r="G160" s="115"/>
      <c r="H160" s="115"/>
      <c r="I160" s="115"/>
      <c r="J160" s="115"/>
      <c r="K160" s="13"/>
      <c r="L160" s="115"/>
      <c r="M160" s="115"/>
      <c r="N160" s="115"/>
    </row>
    <row r="161" spans="1:14" hidden="1" x14ac:dyDescent="0.3">
      <c r="A161" s="115"/>
      <c r="B161" s="115"/>
      <c r="C161" s="115"/>
      <c r="D161" s="115"/>
      <c r="E161" s="115"/>
      <c r="F161" s="115"/>
      <c r="G161" s="115"/>
      <c r="H161" s="115"/>
      <c r="I161" s="115"/>
      <c r="J161" s="115"/>
      <c r="K161" s="13"/>
      <c r="L161" s="115"/>
      <c r="M161" s="115"/>
      <c r="N161" s="115"/>
    </row>
    <row r="162" spans="1:14" x14ac:dyDescent="0.3">
      <c r="A162" s="115"/>
      <c r="B162" s="115"/>
      <c r="C162" s="115"/>
      <c r="D162" s="115"/>
      <c r="E162" s="115"/>
      <c r="F162" s="115"/>
      <c r="G162" s="115"/>
      <c r="H162" s="115"/>
      <c r="I162" s="115"/>
      <c r="J162" s="115"/>
      <c r="K162" s="13"/>
      <c r="L162" s="13"/>
      <c r="M162" s="115"/>
      <c r="N162" s="115"/>
    </row>
    <row r="163" spans="1:14" hidden="1" x14ac:dyDescent="0.3"/>
    <row r="164" spans="1:14" hidden="1" x14ac:dyDescent="0.3"/>
    <row r="165" spans="1:14" hidden="1" x14ac:dyDescent="0.3"/>
    <row r="166" spans="1:14" hidden="1" x14ac:dyDescent="0.3"/>
  </sheetData>
  <sheetProtection algorithmName="SHA-512" hashValue="Iil7NzzMQM/Mfqg11t/mEwnaZe8dasIRAocUZGSFHHA1ABEtBW5fjrTh9/tWcrSdGTNDb3n+lgroTRyQjpsTJg==" saltValue="367gGlHXSQTrE5IPFcwsvA==" spinCount="100000" sheet="1" objects="1" scenarios="1" selectLockedCells="1"/>
  <mergeCells count="9">
    <mergeCell ref="B82:J82"/>
    <mergeCell ref="G70:G71"/>
    <mergeCell ref="D3:J3"/>
    <mergeCell ref="A2:N2"/>
    <mergeCell ref="B5:E5"/>
    <mergeCell ref="G5:J5"/>
    <mergeCell ref="B6:J6"/>
    <mergeCell ref="B32:J32"/>
    <mergeCell ref="G73:J77"/>
  </mergeCells>
  <dataValidations xWindow="730" yWindow="399"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E14 J40:K40 E40 J14:K14"/>
  </dataValidations>
  <hyperlinks>
    <hyperlink ref="J29" location="Index!A1" display="Main Menu"/>
    <hyperlink ref="J81" location="Index!A1" display="Main Menu"/>
  </hyperlinks>
  <pageMargins left="0.70866141732283472" right="0.70866141732283472" top="0.74803149606299213" bottom="0.74803149606299213" header="0.31496062992125984" footer="0.31496062992125984"/>
  <pageSetup paperSize="9" fitToWidth="2" fitToHeight="3" orientation="portrait" r:id="rId1"/>
  <ignoredErrors>
    <ignoredError sqref="D73:D74"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K143"/>
  <sheetViews>
    <sheetView showGridLines="0" showRowColHeaders="0" zoomScale="75" zoomScaleNormal="75" workbookViewId="0">
      <selection activeCell="D7" sqref="D7"/>
    </sheetView>
  </sheetViews>
  <sheetFormatPr defaultColWidth="0" defaultRowHeight="15" customHeight="1" zeroHeight="1" x14ac:dyDescent="0.3"/>
  <cols>
    <col min="1" max="1" width="28.5546875" style="116" customWidth="1"/>
    <col min="2" max="2" width="31.6640625" style="116" bestFit="1" customWidth="1"/>
    <col min="3" max="3" width="2" style="116" customWidth="1"/>
    <col min="4" max="5" width="9.109375" style="116" customWidth="1"/>
    <col min="6" max="6" width="3.33203125" style="116" customWidth="1"/>
    <col min="7" max="7" width="31.6640625" style="116" bestFit="1" customWidth="1"/>
    <col min="8" max="8" width="2" style="116" customWidth="1"/>
    <col min="9" max="9" width="11" style="116" customWidth="1"/>
    <col min="10" max="13" width="9.109375" style="116" customWidth="1"/>
    <col min="14" max="20" width="0" style="116" hidden="1" customWidth="1"/>
    <col min="21" max="63" width="0" style="121" hidden="1" customWidth="1"/>
    <col min="64" max="16384" width="9.109375" style="122" hidden="1"/>
  </cols>
  <sheetData>
    <row r="1" spans="1:63" s="15" customFormat="1" ht="27" customHeight="1" x14ac:dyDescent="0.4">
      <c r="J1" s="132" t="s">
        <v>1048</v>
      </c>
    </row>
    <row r="2" spans="1:63" s="15" customFormat="1" ht="27" customHeight="1" x14ac:dyDescent="0.5">
      <c r="A2" s="390" t="s">
        <v>759</v>
      </c>
      <c r="B2" s="390"/>
      <c r="C2" s="390"/>
      <c r="D2" s="390"/>
      <c r="E2" s="390"/>
      <c r="F2" s="390"/>
      <c r="G2" s="390"/>
      <c r="H2" s="390"/>
      <c r="I2" s="390"/>
      <c r="J2" s="390"/>
      <c r="K2" s="390"/>
      <c r="L2" s="390"/>
      <c r="M2" s="390"/>
    </row>
    <row r="3" spans="1:63" s="16" customFormat="1" ht="93.75" customHeight="1" x14ac:dyDescent="0.4">
      <c r="D3" s="388" t="s">
        <v>1025</v>
      </c>
      <c r="E3" s="388"/>
      <c r="F3" s="388"/>
      <c r="G3" s="388"/>
      <c r="H3" s="388"/>
      <c r="I3" s="388"/>
      <c r="J3" s="388"/>
    </row>
    <row r="4" spans="1:63" s="16" customFormat="1" ht="12" customHeight="1" thickBot="1" x14ac:dyDescent="0.45">
      <c r="D4" s="168"/>
      <c r="E4" s="168"/>
      <c r="F4" s="168"/>
      <c r="G4" s="168"/>
      <c r="H4" s="168"/>
      <c r="I4" s="168"/>
      <c r="J4" s="168"/>
    </row>
    <row r="5" spans="1:63" s="18" customFormat="1" ht="21" x14ac:dyDescent="0.4">
      <c r="A5" s="37"/>
      <c r="B5" s="244" t="s">
        <v>9</v>
      </c>
      <c r="C5" s="245"/>
      <c r="D5" s="245"/>
      <c r="E5" s="245"/>
      <c r="F5" s="246"/>
      <c r="G5" s="37"/>
      <c r="H5" s="37"/>
      <c r="I5" s="37"/>
      <c r="J5" s="37"/>
      <c r="K5" s="115"/>
      <c r="L5" s="115"/>
      <c r="M5" s="115"/>
      <c r="N5" s="115"/>
      <c r="O5" s="115"/>
      <c r="P5" s="115"/>
      <c r="Q5" s="115"/>
      <c r="R5" s="115"/>
      <c r="S5" s="115"/>
      <c r="T5" s="115"/>
    </row>
    <row r="6" spans="1:63" ht="15" customHeight="1" x14ac:dyDescent="0.3">
      <c r="A6" s="37"/>
      <c r="B6" s="175"/>
      <c r="C6" s="247"/>
      <c r="D6" s="247"/>
      <c r="E6" s="247"/>
      <c r="F6" s="248"/>
      <c r="G6" s="250"/>
      <c r="H6" s="37"/>
      <c r="I6" s="37"/>
      <c r="J6" s="37"/>
      <c r="K6" s="115"/>
    </row>
    <row r="7" spans="1:63" ht="15" customHeight="1" x14ac:dyDescent="0.3">
      <c r="A7" s="37"/>
      <c r="B7" s="178" t="s">
        <v>30</v>
      </c>
      <c r="C7" s="118"/>
      <c r="D7" s="104"/>
      <c r="E7" s="118" t="s">
        <v>1</v>
      </c>
      <c r="F7" s="179"/>
      <c r="G7" s="117"/>
      <c r="H7" s="117"/>
      <c r="I7" s="85"/>
      <c r="J7" s="117"/>
      <c r="K7" s="115"/>
    </row>
    <row r="8" spans="1:63" ht="15" customHeight="1" x14ac:dyDescent="0.35">
      <c r="A8" s="37"/>
      <c r="B8" s="178" t="s">
        <v>119</v>
      </c>
      <c r="C8" s="118"/>
      <c r="D8" s="81"/>
      <c r="E8" s="118" t="s">
        <v>1</v>
      </c>
      <c r="F8" s="179"/>
      <c r="G8" s="117"/>
      <c r="H8" s="117"/>
      <c r="I8" s="79"/>
      <c r="J8" s="117"/>
      <c r="K8" s="115"/>
    </row>
    <row r="9" spans="1:63" ht="15" customHeight="1" x14ac:dyDescent="0.35">
      <c r="A9" s="37"/>
      <c r="B9" s="178" t="s">
        <v>961</v>
      </c>
      <c r="C9" s="118"/>
      <c r="D9" s="81"/>
      <c r="E9" s="118" t="s">
        <v>2</v>
      </c>
      <c r="F9" s="179"/>
      <c r="G9" s="117"/>
      <c r="H9" s="117"/>
      <c r="I9" s="85"/>
      <c r="J9" s="117"/>
      <c r="K9" s="115"/>
    </row>
    <row r="10" spans="1:63" ht="15" customHeight="1" x14ac:dyDescent="0.35">
      <c r="A10" s="37"/>
      <c r="B10" s="178" t="s">
        <v>962</v>
      </c>
      <c r="C10" s="118"/>
      <c r="D10" s="79" t="str">
        <f>IF(OR(ISBLANK(D7),ISBLANK(D9)),"",($D$7/$D$9)*1000)</f>
        <v/>
      </c>
      <c r="E10" s="118"/>
      <c r="F10" s="179"/>
      <c r="G10" s="117"/>
      <c r="H10" s="118"/>
      <c r="I10" s="79"/>
      <c r="J10" s="117"/>
      <c r="K10" s="115"/>
    </row>
    <row r="11" spans="1:63" ht="15" customHeight="1" x14ac:dyDescent="0.3">
      <c r="A11" s="37"/>
      <c r="B11" s="178" t="s">
        <v>818</v>
      </c>
      <c r="C11" s="118"/>
      <c r="D11" s="82"/>
      <c r="E11" s="196" t="s">
        <v>960</v>
      </c>
      <c r="F11" s="179"/>
      <c r="G11" s="117"/>
      <c r="H11" s="118"/>
      <c r="I11" s="84"/>
      <c r="J11" s="117"/>
      <c r="K11" s="115"/>
    </row>
    <row r="12" spans="1:63" s="18" customFormat="1" ht="15" customHeight="1" thickBot="1" x14ac:dyDescent="0.4">
      <c r="A12" s="37"/>
      <c r="B12" s="194" t="s">
        <v>118</v>
      </c>
      <c r="C12" s="195"/>
      <c r="D12" s="249" t="str">
        <f>IF(OR(ISBLANK(D8),ISBLANK(D7),ISBLANK(D11)),"",((PI()*(($D$8/2)^2)*D7*D11))/1000)</f>
        <v/>
      </c>
      <c r="E12" s="195" t="s">
        <v>3</v>
      </c>
      <c r="F12" s="198"/>
      <c r="G12" s="117"/>
      <c r="H12" s="118"/>
      <c r="I12" s="78"/>
      <c r="J12" s="117"/>
      <c r="K12" s="115"/>
      <c r="L12" s="115"/>
      <c r="M12" s="115"/>
      <c r="N12" s="115"/>
      <c r="O12" s="115"/>
      <c r="P12" s="115"/>
      <c r="Q12" s="115"/>
      <c r="R12" s="115"/>
      <c r="S12" s="115"/>
      <c r="T12" s="115"/>
    </row>
    <row r="13" spans="1:63" ht="18.75" customHeight="1" thickBot="1" x14ac:dyDescent="0.35">
      <c r="A13" s="37"/>
      <c r="F13" s="37"/>
      <c r="G13" s="37"/>
      <c r="H13" s="37"/>
      <c r="I13" s="37"/>
      <c r="J13" s="37"/>
      <c r="K13" s="115"/>
    </row>
    <row r="14" spans="1:63" s="116" customFormat="1" ht="21" x14ac:dyDescent="0.4">
      <c r="A14" s="37"/>
      <c r="B14" s="244" t="s">
        <v>959</v>
      </c>
      <c r="C14" s="251"/>
      <c r="D14" s="251"/>
      <c r="E14" s="251"/>
      <c r="F14" s="251"/>
      <c r="G14" s="251"/>
      <c r="H14" s="251"/>
      <c r="I14" s="251"/>
      <c r="J14" s="252"/>
      <c r="K14" s="115"/>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row>
    <row r="15" spans="1:63" s="116" customFormat="1" ht="18.75" customHeight="1" x14ac:dyDescent="0.4">
      <c r="A15" s="37"/>
      <c r="B15" s="173"/>
      <c r="C15" s="172"/>
      <c r="D15" s="172"/>
      <c r="E15" s="172"/>
      <c r="F15" s="172"/>
      <c r="G15" s="172"/>
      <c r="H15" s="172"/>
      <c r="I15" s="172"/>
      <c r="J15" s="174"/>
      <c r="K15" s="115"/>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row>
    <row r="16" spans="1:63" s="116" customFormat="1" ht="15" customHeight="1" x14ac:dyDescent="0.3">
      <c r="A16" s="37"/>
      <c r="B16" s="175" t="s">
        <v>10</v>
      </c>
      <c r="C16" s="177"/>
      <c r="D16" s="177"/>
      <c r="E16" s="177"/>
      <c r="F16" s="177"/>
      <c r="G16" s="177" t="s">
        <v>761</v>
      </c>
      <c r="H16" s="172"/>
      <c r="I16" s="172"/>
      <c r="J16" s="174"/>
      <c r="K16" s="115"/>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row>
    <row r="17" spans="1:63" s="116" customFormat="1" ht="14.4" x14ac:dyDescent="0.3">
      <c r="A17" s="37"/>
      <c r="B17" s="178" t="s">
        <v>13</v>
      </c>
      <c r="C17" s="118"/>
      <c r="D17" s="105"/>
      <c r="E17" s="118" t="s">
        <v>5</v>
      </c>
      <c r="F17" s="118"/>
      <c r="G17" s="118"/>
      <c r="H17" s="118"/>
      <c r="I17" s="84"/>
      <c r="J17" s="179"/>
      <c r="K17" s="115"/>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ht="14.4" x14ac:dyDescent="0.3">
      <c r="A18" s="37"/>
      <c r="B18" s="178"/>
      <c r="C18" s="118"/>
      <c r="D18" s="84"/>
      <c r="E18" s="118"/>
      <c r="F18" s="118"/>
      <c r="G18" s="118"/>
      <c r="H18" s="118"/>
      <c r="I18" s="158"/>
      <c r="J18" s="179"/>
      <c r="K18" s="115"/>
    </row>
    <row r="19" spans="1:63" ht="14.4" x14ac:dyDescent="0.3">
      <c r="A19" s="37"/>
      <c r="B19" s="178" t="s">
        <v>18</v>
      </c>
      <c r="C19" s="118"/>
      <c r="D19" s="89"/>
      <c r="E19" s="118"/>
      <c r="F19" s="118"/>
      <c r="G19" s="118" t="s">
        <v>18</v>
      </c>
      <c r="H19" s="118"/>
      <c r="I19" s="153"/>
      <c r="J19" s="179"/>
      <c r="K19" s="115"/>
    </row>
    <row r="20" spans="1:63" ht="15" customHeight="1" x14ac:dyDescent="0.35">
      <c r="A20" s="37"/>
      <c r="B20" s="178" t="s">
        <v>117</v>
      </c>
      <c r="C20" s="118"/>
      <c r="D20" s="105"/>
      <c r="E20" s="118" t="s">
        <v>3</v>
      </c>
      <c r="F20" s="118"/>
      <c r="G20" s="118" t="s">
        <v>117</v>
      </c>
      <c r="H20" s="118"/>
      <c r="I20" s="105"/>
      <c r="J20" s="179" t="s">
        <v>3</v>
      </c>
      <c r="K20" s="115"/>
    </row>
    <row r="21" spans="1:63" ht="14.4" hidden="1" x14ac:dyDescent="0.3">
      <c r="A21" s="37"/>
      <c r="B21" s="178" t="s">
        <v>110</v>
      </c>
      <c r="C21" s="118"/>
      <c r="D21" s="90" t="str">
        <f>IF(OR(ISBLANK(D20),ISBLANK(D8),ISBLANK(D7),ISBLANK(D12),ISBLANK(D9),ISBLANK(D11)),"",$D$20/$D$12)</f>
        <v/>
      </c>
      <c r="E21" s="118"/>
      <c r="F21" s="118"/>
      <c r="G21" s="118" t="s">
        <v>110</v>
      </c>
      <c r="H21" s="118"/>
      <c r="I21" s="90" t="str">
        <f>IF(OR(ISBLANK(D20),ISBLANK(D8),ISBLANK(D7),ISBLANK(D12),ISBLANK(D9),ISBLANK(D11),ISBLANK(I20)),"",$I$20/$D$12)</f>
        <v/>
      </c>
      <c r="J21" s="179"/>
      <c r="K21" s="115"/>
    </row>
    <row r="22" spans="1:63" ht="14.4" x14ac:dyDescent="0.3">
      <c r="A22" s="37"/>
      <c r="B22" s="178"/>
      <c r="C22" s="118"/>
      <c r="D22" s="155"/>
      <c r="E22" s="118"/>
      <c r="F22" s="118"/>
      <c r="G22" s="118"/>
      <c r="H22" s="118"/>
      <c r="I22" s="155"/>
      <c r="J22" s="179"/>
      <c r="K22" s="115"/>
    </row>
    <row r="23" spans="1:63" ht="14.4" x14ac:dyDescent="0.3">
      <c r="A23" s="37"/>
      <c r="B23" s="178"/>
      <c r="C23" s="118"/>
      <c r="D23" s="118"/>
      <c r="E23" s="118"/>
      <c r="F23" s="118"/>
      <c r="G23" s="118"/>
      <c r="H23" s="118"/>
      <c r="I23" s="118"/>
      <c r="J23" s="179"/>
      <c r="K23" s="115"/>
    </row>
    <row r="24" spans="1:63" thickBot="1" x14ac:dyDescent="0.35">
      <c r="A24" s="37"/>
      <c r="B24" s="178" t="s">
        <v>6</v>
      </c>
      <c r="C24" s="127"/>
      <c r="D24" s="216" t="s">
        <v>7</v>
      </c>
      <c r="E24" s="222" t="s">
        <v>8</v>
      </c>
      <c r="F24" s="118"/>
      <c r="G24" s="118" t="s">
        <v>6</v>
      </c>
      <c r="H24" s="118"/>
      <c r="I24" s="216" t="s">
        <v>7</v>
      </c>
      <c r="J24" s="217" t="s">
        <v>8</v>
      </c>
      <c r="K24" s="115"/>
    </row>
    <row r="25" spans="1:63" ht="14.4" x14ac:dyDescent="0.3">
      <c r="A25" s="37"/>
      <c r="B25" s="178"/>
      <c r="C25" s="118"/>
      <c r="D25" s="312">
        <v>0</v>
      </c>
      <c r="E25" s="254"/>
      <c r="F25" s="118"/>
      <c r="G25" s="118"/>
      <c r="H25" s="118"/>
      <c r="I25" s="215" t="str">
        <f>IF(OR(ISBLANK($D$25),ISBLANK($D$26),ISBLANK($D$17),ISBLANK($D$12),ISBLANK(I20)),"",$D$23)</f>
        <v/>
      </c>
      <c r="J25" s="256" t="str">
        <f>IF(OR(ISBLANK($E$25),ISBLANK($E$26)),"",$E$25)</f>
        <v/>
      </c>
      <c r="K25" s="115"/>
    </row>
    <row r="26" spans="1:63" ht="14.4" x14ac:dyDescent="0.3">
      <c r="A26" s="37"/>
      <c r="B26" s="178"/>
      <c r="C26" s="118"/>
      <c r="D26" s="220"/>
      <c r="E26" s="255"/>
      <c r="F26" s="118"/>
      <c r="G26" s="118" t="s">
        <v>11</v>
      </c>
      <c r="H26" s="54" t="str">
        <f>IF(D26="","",((D26*D17/D12)/D17*D12))</f>
        <v/>
      </c>
      <c r="I26" s="215" t="str">
        <f>IF(OR(ISBLANK($D$20),ISBLANK($D$12),ISBLANK($D$17),ISBLANK($D$8),ISBLANK($D$26),ISBLANK($I$21),ISBLANK(I20)),"",IF(D26&gt;0,IF(((D21-I21)*D12/D17)&lt;0,"",((D21-I21)*D12/D17)),""))</f>
        <v/>
      </c>
      <c r="J26" s="256" t="str">
        <f>IF(OR(ISBLANK($E$25),ISBLANK($E$26),ISBLANK(#REF!),ISBLANK($D$17),ISBLANK($D$7),ISBLANK($D$12)),"",IF(D26&gt;0,IF(((D21-I21)*D12/D17)&lt;0,"",J25),""))</f>
        <v/>
      </c>
      <c r="K26" s="115"/>
    </row>
    <row r="27" spans="1:63" ht="14.4" x14ac:dyDescent="0.3">
      <c r="A27" s="37"/>
      <c r="B27" s="178"/>
      <c r="C27" s="118"/>
      <c r="D27" s="220"/>
      <c r="E27" s="255"/>
      <c r="F27" s="118"/>
      <c r="G27" s="118"/>
      <c r="H27" s="118"/>
      <c r="I27" s="215" t="str">
        <f>IF(OR(ISBLANK(D25),ISBLANK($D$20),ISBLANK($D$12),ISBLANK($D$17),ISBLANK($D$8),ISBLANK($D$26),ISBLANK($I$21),ISBLANK(I20)),"",IF(D26&gt;0,IF(((D21-I21)*D12/D17)&lt;0,H26,H26+((D21-I21)*D12/D17)),""))</f>
        <v/>
      </c>
      <c r="J27" s="256" t="str">
        <f>IF(OR(ISBLANK($E$25),ISBLANK($E$26)),"",$E$26)</f>
        <v/>
      </c>
      <c r="K27" s="115"/>
    </row>
    <row r="28" spans="1:63" ht="15" customHeight="1" x14ac:dyDescent="0.3">
      <c r="A28" s="37"/>
      <c r="B28" s="178"/>
      <c r="C28" s="118"/>
      <c r="D28" s="220"/>
      <c r="E28" s="255"/>
      <c r="F28" s="118"/>
      <c r="G28" s="118"/>
      <c r="H28" s="118"/>
      <c r="I28" s="215" t="str">
        <f>IF(OR(ISBLANK(D25),ISBLANK($D$20),ISBLANK($D$12),ISBLANK($D$17),ISBLANK($D$8),ISBLANK($D$26),ISBLANK($I$21),ISBLANK(I20),ISBLANK(D27)),"",(($D$27-$D$26)*$D$17*$D$12)/($D$17*$D$12)+$I$27)</f>
        <v/>
      </c>
      <c r="J28" s="256" t="str">
        <f>IF(OR(ISBLANK($E$25),ISBLANK($E$26),ISBLANK($E$27)),"",$E$27)</f>
        <v/>
      </c>
      <c r="K28" s="115"/>
    </row>
    <row r="29" spans="1:63" ht="14.4" x14ac:dyDescent="0.3">
      <c r="A29" s="37"/>
      <c r="B29" s="178"/>
      <c r="C29" s="118"/>
      <c r="D29" s="220"/>
      <c r="E29" s="255"/>
      <c r="F29" s="118"/>
      <c r="G29" s="118"/>
      <c r="H29" s="118"/>
      <c r="I29" s="215" t="str">
        <f>IF(OR(ISBLANK(D25),ISBLANK($D$20),ISBLANK($D$12),ISBLANK($D$17),ISBLANK($D$8),ISBLANK($D$26),ISBLANK($I$21),ISBLANK(I20),ISBLANK(D28)),"",(($D$28-$D$27)*$D$17*$D$12)/($D$17*$D$12)+$I$28)</f>
        <v/>
      </c>
      <c r="J29" s="256" t="str">
        <f>IF(OR(ISBLANK($E$25),ISBLANK($E$26),ISBLANK($E$27),ISBLANK($E$28)),"",$E$28)</f>
        <v/>
      </c>
      <c r="K29" s="115"/>
      <c r="N29" s="115"/>
    </row>
    <row r="30" spans="1:63" ht="15" customHeight="1" x14ac:dyDescent="0.3">
      <c r="A30" s="115"/>
      <c r="B30" s="178"/>
      <c r="C30" s="118"/>
      <c r="D30" s="220"/>
      <c r="E30" s="255"/>
      <c r="F30" s="118"/>
      <c r="G30" s="118"/>
      <c r="H30" s="118"/>
      <c r="I30" s="215" t="str">
        <f>IF(OR(ISBLANK(D20),ISBLANK($D$29),ISBLANK($D$28),ISBLANK($D$27),ISBLANK($D$26),ISBLANK($D$25),ISBLANK($D$17),ISBLANK(I20),ISBLANK($D$8),ISBLANK($D$7),ISBLANK($D$11)),"",(($D$29-$D$28)*$D$17*$D$12)/($D$17*$D$12)+$I$29)</f>
        <v/>
      </c>
      <c r="J30" s="256" t="str">
        <f>IF(OR(ISBLANK($E$25),ISBLANK($E$26),ISBLANK($E$27),ISBLANK($E$28),ISBLANK($E$29)),"",$E$29)</f>
        <v/>
      </c>
      <c r="K30" s="115"/>
      <c r="L30" s="115"/>
      <c r="M30" s="115"/>
      <c r="N30" s="115"/>
    </row>
    <row r="31" spans="1:63" ht="14.4" x14ac:dyDescent="0.3">
      <c r="A31" s="115"/>
      <c r="B31" s="178"/>
      <c r="C31" s="118"/>
      <c r="D31" s="220"/>
      <c r="E31" s="255"/>
      <c r="F31" s="118"/>
      <c r="G31" s="118"/>
      <c r="H31" s="118"/>
      <c r="I31" s="215" t="str">
        <f>IF(OR(ISBLANK($D$30),ISBLANK($D$29),ISBLANK($D$28),ISBLANK($D$27),ISBLANK($D$26),ISBLANK($D$25),ISBLANK(I20),ISBLANK($D$17),ISBLANK($D$20),ISBLANK($D$8),ISBLANK($D$7),ISBLANK($D$11)),"",(($D$30-$D$29)*$D$17*$D$12)/($D$17*$D$12)+$I$30)</f>
        <v/>
      </c>
      <c r="J31" s="256" t="str">
        <f>IF(OR(ISBLANK($E$25),ISBLANK($E$26),ISBLANK($E$27),ISBLANK($E$28),ISBLANK($E$29),ISBLANK($E$30),),"",$E$30)</f>
        <v/>
      </c>
      <c r="K31" s="115"/>
      <c r="L31" s="115"/>
      <c r="M31" s="115"/>
      <c r="N31" s="115"/>
    </row>
    <row r="32" spans="1:63" ht="15" customHeight="1" x14ac:dyDescent="0.3">
      <c r="A32" s="115"/>
      <c r="B32" s="178"/>
      <c r="C32" s="118"/>
      <c r="D32" s="220"/>
      <c r="E32" s="255"/>
      <c r="F32" s="118"/>
      <c r="G32" s="118"/>
      <c r="H32" s="118"/>
      <c r="I32" s="215" t="str">
        <f>IF(OR(ISBLANK(D20),ISBLANK($D$31),ISBLANK($D$30),ISBLANK($D$29),ISBLANK($D$28),ISBLANK($D$27),ISBLANK(I20),ISBLANK($D$26),ISBLANK($D$25),ISBLANK($D$17),ISBLANK($D$8),ISBLANK($D$7),ISBLANK($D$11)),"",(($D$31-$D$30)*$D$17*$D$12)/($D$17*$D$12)+$I$31)</f>
        <v/>
      </c>
      <c r="J32" s="256" t="str">
        <f>IF(OR(ISBLANK($E$25),ISBLANK($E$26),ISBLANK($E$27),ISBLANK($E$28),ISBLANK($E$29),ISBLANK($E$30),ISBLANK($E$31)),"",$E$31)</f>
        <v/>
      </c>
      <c r="K32" s="115"/>
      <c r="L32" s="115"/>
      <c r="M32" s="115"/>
      <c r="N32" s="115"/>
    </row>
    <row r="33" spans="1:63" ht="15" customHeight="1" x14ac:dyDescent="0.3">
      <c r="A33" s="115"/>
      <c r="B33" s="178"/>
      <c r="C33" s="118"/>
      <c r="D33" s="72"/>
      <c r="E33" s="150"/>
      <c r="F33" s="118"/>
      <c r="G33" s="118"/>
      <c r="H33" s="118"/>
      <c r="I33" s="215" t="str">
        <f>IF(OR(ISBLANK($D$32),ISBLANK($D$31),ISBLANK($D$30),ISBLANK($D$29),ISBLANK($D$28),ISBLANK($D$27),ISBLANK($D$26),ISBLANK(I20),ISBLANK($D$25),ISBLANK(D17),ISBLANK($D$8),ISBLANK($D$7),ISBLANK($D$11),ISBLANK(D20)),"",(($D$32-$D$31)*$D$17*$D$12)/($D$17*$D$12)+$I$32)</f>
        <v/>
      </c>
      <c r="J33" s="256" t="str">
        <f>IF(OR(ISBLANK($E$25),ISBLANK($E$26),ISBLANK($E$27),ISBLANK($E$28),ISBLANK($E$29),ISBLANK($E$30),ISBLANK($E$31),ISBLANK($E$32)),"",$E$32)</f>
        <v/>
      </c>
      <c r="K33" s="115"/>
      <c r="L33" s="115"/>
      <c r="M33" s="115"/>
      <c r="N33" s="115"/>
    </row>
    <row r="34" spans="1:63" ht="14.4" x14ac:dyDescent="0.3">
      <c r="A34" s="115"/>
      <c r="B34" s="178"/>
      <c r="C34" s="118"/>
      <c r="D34" s="72"/>
      <c r="E34" s="150"/>
      <c r="F34" s="118"/>
      <c r="G34" s="392" t="str">
        <f>IF(OR(ISBLANK(D20),ISBLANK($D$25),ISBLANK($D$26),ISBLANK($D$17)*ISBLANK($D$8),ISBLANK($D$7),ISBLANK($D$11),ISBLANK(I20),ISBLANK(D17)),"",IF(((D21-I21)*D12/D17)&lt;0,"Time to delay injection after the gradient begins",""))</f>
        <v/>
      </c>
      <c r="H34" s="257"/>
      <c r="I34" s="122"/>
      <c r="J34" s="235"/>
      <c r="K34" s="115"/>
      <c r="L34" s="115"/>
      <c r="M34" s="115"/>
      <c r="N34" s="115"/>
    </row>
    <row r="35" spans="1:63" ht="14.4" x14ac:dyDescent="0.3">
      <c r="A35" s="115"/>
      <c r="B35" s="178"/>
      <c r="C35" s="118"/>
      <c r="D35" s="118"/>
      <c r="E35" s="118"/>
      <c r="F35" s="118"/>
      <c r="G35" s="392"/>
      <c r="H35" s="257"/>
      <c r="I35" s="258" t="str">
        <f>IF(OR(ISBLANK(D20),ISBLANK($D$25),ISBLANK($D$26),ISBLANK($D$17),ISBLANK($D$8),ISBLANK($D$7),ISBLANK($D$11),ISBLANK(I20)),"",IF(((D21-I21)*D12/D17)&lt;0,ABS((D21-I21)*D12/D17),""))</f>
        <v/>
      </c>
      <c r="J35" s="213" t="str">
        <f>IF(I35&lt;&gt;"",(ABS(I35*D17)*1000),"")</f>
        <v/>
      </c>
      <c r="K35" s="115"/>
      <c r="L35" s="115"/>
      <c r="M35" s="115"/>
      <c r="N35" s="115"/>
    </row>
    <row r="36" spans="1:63" ht="6.6" customHeight="1" x14ac:dyDescent="0.3">
      <c r="A36" s="115"/>
      <c r="B36" s="178"/>
      <c r="C36" s="118"/>
      <c r="D36" s="118"/>
      <c r="E36" s="118"/>
      <c r="F36" s="118"/>
      <c r="G36" s="214"/>
      <c r="H36" s="257"/>
      <c r="I36" s="258"/>
      <c r="J36" s="213"/>
      <c r="K36" s="115"/>
      <c r="L36" s="115"/>
      <c r="M36" s="115"/>
      <c r="N36" s="115"/>
    </row>
    <row r="37" spans="1:63" ht="14.4" x14ac:dyDescent="0.3">
      <c r="A37" s="115"/>
      <c r="B37" s="178"/>
      <c r="C37" s="118"/>
      <c r="D37" s="118"/>
      <c r="E37" s="118"/>
      <c r="F37" s="118"/>
      <c r="G37" s="400" t="str">
        <f>IF(OR(ISBLANK(D20),ISBLANK($D$25),ISBLANK($D$26),ISBLANK($D$17),ISBLANK($D$8),ISBLANK($D$7),ISBLANK($D$11),ISBLANK(I20)),"",IF(((D21-I21)*D12/D17)&lt;0,"Correct transfer of this method requires that the injection is delayed until after the gradient begins by this time to account for the change in dwell volume. A delayed injection can be added to a method in many LC instrument software packages.",""))</f>
        <v/>
      </c>
      <c r="H37" s="400"/>
      <c r="I37" s="400"/>
      <c r="J37" s="401"/>
      <c r="K37" s="115"/>
      <c r="L37" s="115"/>
      <c r="M37" s="115"/>
      <c r="N37" s="115"/>
    </row>
    <row r="38" spans="1:63" ht="14.4" x14ac:dyDescent="0.3">
      <c r="A38" s="115"/>
      <c r="B38" s="178"/>
      <c r="C38" s="118"/>
      <c r="D38" s="118"/>
      <c r="E38" s="118"/>
      <c r="F38" s="118"/>
      <c r="G38" s="400"/>
      <c r="H38" s="400"/>
      <c r="I38" s="400"/>
      <c r="J38" s="401"/>
      <c r="K38" s="115"/>
      <c r="L38" s="115"/>
      <c r="M38" s="115"/>
      <c r="N38" s="115"/>
    </row>
    <row r="39" spans="1:63" ht="14.4" x14ac:dyDescent="0.3">
      <c r="A39" s="115"/>
      <c r="B39" s="178"/>
      <c r="C39" s="118"/>
      <c r="D39" s="118"/>
      <c r="E39" s="118"/>
      <c r="F39" s="118"/>
      <c r="G39" s="400"/>
      <c r="H39" s="400"/>
      <c r="I39" s="400"/>
      <c r="J39" s="401"/>
      <c r="K39" s="115"/>
      <c r="L39" s="115"/>
      <c r="M39" s="115"/>
      <c r="N39" s="115"/>
    </row>
    <row r="40" spans="1:63" ht="14.4" x14ac:dyDescent="0.3">
      <c r="A40" s="115"/>
      <c r="B40" s="178"/>
      <c r="C40" s="118"/>
      <c r="D40" s="118"/>
      <c r="E40" s="118"/>
      <c r="F40" s="119"/>
      <c r="G40" s="400"/>
      <c r="H40" s="400"/>
      <c r="I40" s="400"/>
      <c r="J40" s="401"/>
      <c r="K40" s="115"/>
      <c r="L40" s="115"/>
      <c r="M40" s="115"/>
      <c r="N40" s="115"/>
    </row>
    <row r="41" spans="1:63" ht="15" customHeight="1" x14ac:dyDescent="0.3">
      <c r="A41" s="115"/>
      <c r="B41" s="178"/>
      <c r="C41" s="118"/>
      <c r="D41" s="118"/>
      <c r="E41" s="118"/>
      <c r="F41" s="119"/>
      <c r="G41" s="400"/>
      <c r="H41" s="400"/>
      <c r="I41" s="400"/>
      <c r="J41" s="401"/>
      <c r="K41" s="115"/>
      <c r="L41" s="115"/>
      <c r="M41" s="115"/>
      <c r="N41" s="115"/>
    </row>
    <row r="42" spans="1:63" ht="14.4" x14ac:dyDescent="0.3">
      <c r="A42" s="115"/>
      <c r="B42" s="183"/>
      <c r="C42" s="119"/>
      <c r="D42" s="253"/>
      <c r="E42" s="119"/>
      <c r="F42" s="119"/>
      <c r="G42" s="119"/>
      <c r="H42" s="119"/>
      <c r="I42" s="119"/>
      <c r="J42" s="181"/>
      <c r="K42" s="115"/>
      <c r="L42" s="115"/>
      <c r="M42" s="115"/>
      <c r="N42" s="115"/>
    </row>
    <row r="43" spans="1:63" thickBot="1" x14ac:dyDescent="0.35">
      <c r="A43" s="115"/>
      <c r="B43" s="184"/>
      <c r="C43" s="185"/>
      <c r="D43" s="185"/>
      <c r="E43" s="185"/>
      <c r="F43" s="185"/>
      <c r="G43" s="185"/>
      <c r="H43" s="185"/>
      <c r="I43" s="185"/>
      <c r="J43" s="186"/>
      <c r="K43" s="115"/>
      <c r="L43" s="115"/>
      <c r="M43" s="115"/>
      <c r="N43" s="115"/>
    </row>
    <row r="44" spans="1:63" ht="14.4" x14ac:dyDescent="0.3">
      <c r="A44" s="115"/>
      <c r="B44" s="70"/>
      <c r="C44" s="70"/>
      <c r="D44" s="70"/>
      <c r="E44" s="70"/>
      <c r="F44" s="70"/>
      <c r="G44" s="70"/>
      <c r="H44" s="70"/>
      <c r="I44" s="70"/>
      <c r="J44" s="343" t="s">
        <v>998</v>
      </c>
      <c r="K44" s="115"/>
      <c r="L44" s="115"/>
      <c r="M44" s="115"/>
      <c r="N44" s="115"/>
    </row>
    <row r="45" spans="1:63" ht="14.4" x14ac:dyDescent="0.3">
      <c r="A45" s="115"/>
      <c r="B45" s="70"/>
      <c r="C45" s="70"/>
      <c r="D45" s="70"/>
      <c r="E45" s="70"/>
      <c r="F45" s="70"/>
      <c r="G45" s="70"/>
      <c r="H45" s="70"/>
      <c r="I45" s="70"/>
      <c r="J45" s="70"/>
      <c r="K45" s="115"/>
      <c r="L45" s="115"/>
      <c r="M45" s="115"/>
      <c r="N45" s="115"/>
    </row>
    <row r="46" spans="1:63" ht="14.4" hidden="1" x14ac:dyDescent="0.3">
      <c r="A46" s="115"/>
      <c r="B46" s="70"/>
      <c r="C46" s="70"/>
      <c r="D46" s="70"/>
      <c r="E46" s="70"/>
      <c r="F46" s="70"/>
      <c r="G46" s="70"/>
      <c r="H46" s="70"/>
      <c r="I46" s="70"/>
      <c r="J46" s="70"/>
      <c r="K46" s="115"/>
      <c r="L46" s="115"/>
      <c r="M46" s="115"/>
      <c r="N46" s="115"/>
    </row>
    <row r="47" spans="1:63" ht="14.4" hidden="1" x14ac:dyDescent="0.3">
      <c r="A47" s="115"/>
      <c r="B47" s="70"/>
      <c r="C47" s="70"/>
      <c r="D47" s="70"/>
      <c r="E47" s="70"/>
      <c r="F47" s="70"/>
      <c r="G47" s="70"/>
      <c r="H47" s="70"/>
      <c r="I47" s="70"/>
      <c r="J47" s="70"/>
      <c r="K47" s="115"/>
      <c r="L47" s="115"/>
      <c r="M47" s="115"/>
      <c r="N47" s="115"/>
    </row>
    <row r="48" spans="1:63" s="116" customFormat="1" ht="14.4" hidden="1" x14ac:dyDescent="0.3">
      <c r="A48" s="115"/>
      <c r="B48" s="70"/>
      <c r="C48" s="70"/>
      <c r="D48" s="70"/>
      <c r="E48" s="70"/>
      <c r="F48" s="70"/>
      <c r="G48" s="70"/>
      <c r="H48" s="70"/>
      <c r="I48" s="70"/>
      <c r="J48" s="70"/>
      <c r="K48" s="115"/>
      <c r="L48" s="115"/>
      <c r="M48" s="115"/>
      <c r="N48" s="115"/>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row>
    <row r="49" spans="1:63" s="116" customFormat="1" ht="14.4" hidden="1" x14ac:dyDescent="0.3">
      <c r="A49" s="115"/>
      <c r="B49" s="70"/>
      <c r="C49" s="70"/>
      <c r="D49" s="70"/>
      <c r="E49" s="70"/>
      <c r="F49" s="70"/>
      <c r="G49" s="70"/>
      <c r="H49" s="70"/>
      <c r="I49" s="70"/>
      <c r="J49" s="70"/>
      <c r="K49" s="115"/>
      <c r="L49" s="115"/>
      <c r="M49" s="115"/>
      <c r="N49" s="115"/>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row>
    <row r="50" spans="1:63" s="116" customFormat="1" ht="14.4" hidden="1" x14ac:dyDescent="0.3">
      <c r="A50" s="115"/>
      <c r="B50" s="70"/>
      <c r="C50" s="70"/>
      <c r="D50" s="70"/>
      <c r="E50" s="70"/>
      <c r="F50" s="70"/>
      <c r="G50" s="70"/>
      <c r="H50" s="70"/>
      <c r="I50" s="70"/>
      <c r="J50" s="70"/>
      <c r="K50" s="115"/>
      <c r="L50" s="115"/>
      <c r="M50" s="115"/>
      <c r="N50" s="115"/>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row>
    <row r="51" spans="1:63" s="116" customFormat="1" ht="14.4" hidden="1" x14ac:dyDescent="0.3">
      <c r="A51" s="115"/>
      <c r="B51" s="70"/>
      <c r="C51" s="70"/>
      <c r="D51" s="70"/>
      <c r="E51" s="70"/>
      <c r="F51" s="70"/>
      <c r="G51" s="70"/>
      <c r="H51" s="70"/>
      <c r="I51" s="70"/>
      <c r="J51" s="70"/>
      <c r="K51" s="115"/>
      <c r="L51" s="115"/>
      <c r="M51" s="115"/>
      <c r="N51" s="115"/>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row>
    <row r="52" spans="1:63" s="116" customFormat="1" ht="14.4" hidden="1" x14ac:dyDescent="0.3">
      <c r="A52" s="115"/>
      <c r="B52" s="70"/>
      <c r="C52" s="70"/>
      <c r="D52" s="70"/>
      <c r="E52" s="70"/>
      <c r="F52" s="70"/>
      <c r="G52" s="70"/>
      <c r="H52" s="70"/>
      <c r="I52" s="70"/>
      <c r="J52" s="70"/>
      <c r="K52" s="115"/>
      <c r="L52" s="115"/>
      <c r="M52" s="115"/>
      <c r="N52" s="115"/>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row>
    <row r="53" spans="1:63" s="116" customFormat="1" ht="14.4" hidden="1" x14ac:dyDescent="0.3">
      <c r="A53" s="115"/>
      <c r="B53" s="70"/>
      <c r="C53" s="70"/>
      <c r="D53" s="70"/>
      <c r="E53" s="70"/>
      <c r="F53" s="70"/>
      <c r="G53" s="70"/>
      <c r="H53" s="70"/>
      <c r="I53" s="70"/>
      <c r="J53" s="70"/>
      <c r="K53" s="115"/>
      <c r="L53" s="115"/>
      <c r="M53" s="115"/>
      <c r="N53" s="115"/>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row>
    <row r="54" spans="1:63" s="116" customFormat="1" ht="14.4" hidden="1" x14ac:dyDescent="0.3">
      <c r="A54" s="115"/>
      <c r="B54" s="70"/>
      <c r="C54" s="70"/>
      <c r="D54" s="70"/>
      <c r="E54" s="70"/>
      <c r="F54" s="70"/>
      <c r="G54" s="70"/>
      <c r="H54" s="70"/>
      <c r="I54" s="70"/>
      <c r="J54" s="70"/>
      <c r="K54" s="115"/>
      <c r="L54" s="115"/>
      <c r="M54" s="115"/>
      <c r="N54" s="115"/>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row>
    <row r="55" spans="1:63" s="116" customFormat="1" ht="14.4" hidden="1" x14ac:dyDescent="0.3">
      <c r="A55" s="115"/>
      <c r="B55" s="70"/>
      <c r="C55" s="70"/>
      <c r="D55" s="70"/>
      <c r="E55" s="70"/>
      <c r="F55" s="70"/>
      <c r="G55" s="70"/>
      <c r="H55" s="70"/>
      <c r="I55" s="70"/>
      <c r="J55" s="70"/>
      <c r="K55" s="115"/>
      <c r="L55" s="115"/>
      <c r="M55" s="115"/>
      <c r="N55" s="115"/>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row>
    <row r="56" spans="1:63" s="116" customFormat="1" ht="14.4" hidden="1" x14ac:dyDescent="0.3">
      <c r="A56" s="115"/>
      <c r="B56" s="70"/>
      <c r="C56" s="70"/>
      <c r="D56" s="70"/>
      <c r="E56" s="70"/>
      <c r="F56" s="70"/>
      <c r="G56" s="70"/>
      <c r="H56" s="70"/>
      <c r="I56" s="70"/>
      <c r="J56" s="70"/>
      <c r="K56" s="115"/>
      <c r="L56" s="115"/>
      <c r="M56" s="115"/>
      <c r="N56" s="115"/>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row>
    <row r="57" spans="1:63" s="116" customFormat="1" ht="14.4" hidden="1" x14ac:dyDescent="0.3">
      <c r="A57" s="115"/>
      <c r="B57" s="70"/>
      <c r="C57" s="70"/>
      <c r="D57" s="70"/>
      <c r="E57" s="70"/>
      <c r="F57" s="70"/>
      <c r="G57" s="70"/>
      <c r="H57" s="70"/>
      <c r="I57" s="70"/>
      <c r="J57" s="70"/>
      <c r="K57" s="115"/>
      <c r="L57" s="115"/>
      <c r="M57" s="115"/>
      <c r="N57" s="115"/>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row>
    <row r="58" spans="1:63" s="116" customFormat="1" ht="14.4" hidden="1" x14ac:dyDescent="0.3">
      <c r="A58" s="115"/>
      <c r="B58" s="70"/>
      <c r="C58" s="70"/>
      <c r="D58" s="70"/>
      <c r="E58" s="70"/>
      <c r="F58" s="70"/>
      <c r="G58" s="70"/>
      <c r="H58" s="70"/>
      <c r="I58" s="70"/>
      <c r="J58" s="70"/>
      <c r="K58" s="115"/>
      <c r="L58" s="115"/>
      <c r="M58" s="115"/>
      <c r="N58" s="115"/>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row>
    <row r="59" spans="1:63" s="116" customFormat="1" ht="14.4" hidden="1" x14ac:dyDescent="0.3">
      <c r="A59" s="115"/>
      <c r="B59" s="70"/>
      <c r="C59" s="70"/>
      <c r="D59" s="70"/>
      <c r="E59" s="70"/>
      <c r="F59" s="70"/>
      <c r="G59" s="70"/>
      <c r="H59" s="70"/>
      <c r="I59" s="70"/>
      <c r="J59" s="70"/>
      <c r="K59" s="115"/>
      <c r="L59" s="115"/>
      <c r="M59" s="115"/>
      <c r="N59" s="115"/>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row>
    <row r="60" spans="1:63" s="116" customFormat="1" ht="14.4" hidden="1" x14ac:dyDescent="0.3">
      <c r="A60" s="115"/>
      <c r="B60" s="70"/>
      <c r="C60" s="70"/>
      <c r="D60" s="70"/>
      <c r="E60" s="70"/>
      <c r="F60" s="70"/>
      <c r="G60" s="70"/>
      <c r="H60" s="70"/>
      <c r="I60" s="70"/>
      <c r="J60" s="70"/>
      <c r="K60" s="115"/>
      <c r="L60" s="115"/>
      <c r="M60" s="115"/>
      <c r="N60" s="115"/>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row>
    <row r="61" spans="1:63" s="116" customFormat="1" ht="14.4" x14ac:dyDescent="0.3">
      <c r="A61" s="115"/>
      <c r="B61" s="70"/>
      <c r="C61" s="70"/>
      <c r="D61" s="70"/>
      <c r="E61" s="70"/>
      <c r="F61" s="70"/>
      <c r="G61" s="70"/>
      <c r="H61" s="70"/>
      <c r="I61" s="70"/>
      <c r="J61" s="70"/>
      <c r="K61" s="115"/>
      <c r="L61" s="115"/>
      <c r="M61" s="115"/>
      <c r="N61" s="115"/>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row>
    <row r="62" spans="1:63" s="116" customFormat="1" ht="14.4" hidden="1" x14ac:dyDescent="0.3">
      <c r="A62" s="115"/>
      <c r="B62" s="70"/>
      <c r="C62" s="70"/>
      <c r="D62" s="70"/>
      <c r="E62" s="70"/>
      <c r="F62" s="70"/>
      <c r="G62" s="70"/>
      <c r="H62" s="70"/>
      <c r="I62" s="70"/>
      <c r="J62" s="70"/>
      <c r="K62" s="115"/>
      <c r="L62" s="115"/>
      <c r="M62" s="115"/>
      <c r="N62" s="115"/>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row>
    <row r="63" spans="1:63" s="116" customFormat="1" ht="14.4" hidden="1" x14ac:dyDescent="0.3">
      <c r="A63" s="115"/>
      <c r="B63" s="70"/>
      <c r="C63" s="70"/>
      <c r="D63" s="70"/>
      <c r="E63" s="70"/>
      <c r="F63" s="70"/>
      <c r="G63" s="70"/>
      <c r="H63" s="70"/>
      <c r="I63" s="70"/>
      <c r="J63" s="70"/>
      <c r="K63" s="115"/>
      <c r="L63" s="115"/>
      <c r="M63" s="115"/>
      <c r="N63" s="115"/>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row>
    <row r="64" spans="1:63" s="116" customFormat="1" ht="14.4" hidden="1" x14ac:dyDescent="0.3">
      <c r="A64" s="115"/>
      <c r="B64" s="70"/>
      <c r="C64" s="70"/>
      <c r="D64" s="70"/>
      <c r="E64" s="70"/>
      <c r="F64" s="70"/>
      <c r="G64" s="70"/>
      <c r="H64" s="70"/>
      <c r="I64" s="70"/>
      <c r="J64" s="70"/>
      <c r="K64" s="115"/>
      <c r="L64" s="115"/>
      <c r="M64" s="115"/>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row>
    <row r="65" spans="1:63" s="116" customFormat="1" ht="14.4" hidden="1" x14ac:dyDescent="0.3">
      <c r="B65" s="70"/>
      <c r="C65" s="70"/>
      <c r="D65" s="70"/>
      <c r="E65" s="70"/>
      <c r="F65" s="70"/>
      <c r="G65" s="70"/>
      <c r="H65" s="70"/>
      <c r="I65" s="70"/>
      <c r="J65" s="70"/>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row>
    <row r="66" spans="1:63" s="116" customFormat="1" ht="14.4" hidden="1" x14ac:dyDescent="0.3">
      <c r="B66" s="70"/>
      <c r="C66" s="70"/>
      <c r="D66" s="70"/>
      <c r="E66" s="70"/>
      <c r="F66" s="70"/>
      <c r="G66" s="70"/>
      <c r="H66" s="70"/>
      <c r="I66" s="70"/>
      <c r="J66" s="93"/>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row>
    <row r="67" spans="1:63" s="116" customFormat="1" ht="14.4" hidden="1" x14ac:dyDescent="0.3">
      <c r="B67" s="70"/>
      <c r="C67" s="70"/>
      <c r="D67" s="70"/>
      <c r="E67" s="70"/>
      <c r="F67" s="93"/>
      <c r="G67" s="93"/>
      <c r="H67" s="93"/>
      <c r="I67" s="93"/>
      <c r="J67" s="93"/>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row>
    <row r="68" spans="1:63" s="116" customFormat="1" ht="14.4" hidden="1" x14ac:dyDescent="0.3">
      <c r="B68" s="93"/>
      <c r="C68" s="93"/>
      <c r="D68" s="93"/>
      <c r="E68" s="93"/>
      <c r="F68" s="93"/>
      <c r="G68" s="93"/>
      <c r="H68" s="93"/>
      <c r="I68" s="93"/>
      <c r="J68" s="93"/>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row>
    <row r="69" spans="1:63" s="116" customFormat="1" ht="14.4" hidden="1" x14ac:dyDescent="0.3">
      <c r="B69" s="93"/>
      <c r="C69" s="93"/>
      <c r="D69" s="93"/>
      <c r="E69" s="93"/>
      <c r="F69" s="93"/>
      <c r="G69" s="93"/>
      <c r="H69" s="93"/>
      <c r="I69" s="93"/>
      <c r="J69" s="93"/>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row>
    <row r="70" spans="1:63" s="116" customFormat="1" ht="14.4" hidden="1" x14ac:dyDescent="0.3">
      <c r="B70" s="93"/>
      <c r="C70" s="93"/>
      <c r="D70" s="93"/>
      <c r="E70" s="93"/>
      <c r="F70" s="93"/>
      <c r="G70" s="93"/>
      <c r="H70" s="93"/>
      <c r="I70" s="93"/>
      <c r="J70" s="93"/>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row>
    <row r="71" spans="1:63" s="116" customFormat="1" ht="14.4" hidden="1" x14ac:dyDescent="0.3">
      <c r="B71" s="93"/>
      <c r="C71" s="93"/>
      <c r="D71" s="93"/>
      <c r="E71" s="93"/>
      <c r="F71" s="93"/>
      <c r="G71" s="93"/>
      <c r="H71" s="93"/>
      <c r="I71" s="93"/>
      <c r="J71" s="93"/>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row>
    <row r="72" spans="1:63" s="116" customFormat="1" ht="14.4" hidden="1" x14ac:dyDescent="0.3">
      <c r="B72" s="93"/>
      <c r="C72" s="93"/>
      <c r="D72" s="93"/>
      <c r="E72" s="93"/>
      <c r="F72" s="93"/>
      <c r="G72" s="93"/>
      <c r="H72" s="93"/>
      <c r="I72" s="93"/>
      <c r="J72" s="93"/>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row>
    <row r="73" spans="1:63" s="116" customFormat="1" ht="14.4" hidden="1" x14ac:dyDescent="0.3">
      <c r="B73" s="93"/>
      <c r="C73" s="93"/>
      <c r="D73" s="93"/>
      <c r="E73" s="93"/>
      <c r="F73" s="93"/>
      <c r="G73" s="93"/>
      <c r="H73" s="93"/>
      <c r="I73" s="93"/>
      <c r="J73" s="93"/>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row>
    <row r="74" spans="1:63" s="116" customFormat="1" ht="14.4" hidden="1" x14ac:dyDescent="0.3">
      <c r="B74" s="93"/>
      <c r="C74" s="93"/>
      <c r="D74" s="93"/>
      <c r="E74" s="93"/>
      <c r="F74" s="93"/>
      <c r="G74" s="93"/>
      <c r="H74" s="93"/>
      <c r="I74" s="93"/>
      <c r="J74" s="93"/>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row>
    <row r="75" spans="1:63" s="116" customFormat="1" ht="14.4" hidden="1" x14ac:dyDescent="0.3">
      <c r="B75" s="93"/>
      <c r="C75" s="93"/>
      <c r="D75" s="93"/>
      <c r="E75" s="93"/>
      <c r="F75" s="93"/>
      <c r="G75" s="93"/>
      <c r="H75" s="93"/>
      <c r="I75" s="93"/>
      <c r="J75" s="93"/>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row>
    <row r="76" spans="1:63" s="116" customFormat="1" ht="14.4" hidden="1" x14ac:dyDescent="0.3">
      <c r="B76" s="93"/>
      <c r="C76" s="93"/>
      <c r="D76" s="93"/>
      <c r="E76" s="93"/>
      <c r="F76" s="93"/>
      <c r="G76" s="93"/>
      <c r="H76" s="93"/>
      <c r="I76" s="93"/>
      <c r="J76" s="93"/>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row>
    <row r="77" spans="1:63" s="116" customFormat="1" ht="14.4" hidden="1" x14ac:dyDescent="0.3">
      <c r="B77" s="93"/>
      <c r="C77" s="93"/>
      <c r="D77" s="93"/>
      <c r="E77" s="93"/>
      <c r="F77" s="93"/>
      <c r="G77" s="93"/>
      <c r="H77" s="93"/>
      <c r="I77" s="93"/>
      <c r="J77" s="93"/>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row>
    <row r="78" spans="1:63" s="116" customFormat="1" ht="14.4" hidden="1" x14ac:dyDescent="0.3">
      <c r="B78" s="93"/>
      <c r="C78" s="93"/>
      <c r="D78" s="93"/>
      <c r="E78" s="93"/>
      <c r="F78" s="93"/>
      <c r="G78" s="93"/>
      <c r="H78" s="93"/>
      <c r="I78" s="93"/>
      <c r="J78" s="93"/>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row>
    <row r="79" spans="1:63" s="116" customFormat="1" ht="14.4" hidden="1" x14ac:dyDescent="0.3">
      <c r="B79" s="93"/>
      <c r="C79" s="93"/>
      <c r="D79" s="93"/>
      <c r="E79" s="93"/>
      <c r="F79" s="93"/>
      <c r="G79" s="93"/>
      <c r="H79" s="93"/>
      <c r="I79" s="93"/>
      <c r="J79" s="93"/>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row>
    <row r="80" spans="1:63" s="121" customFormat="1" ht="14.4" hidden="1" x14ac:dyDescent="0.3">
      <c r="A80" s="116"/>
      <c r="B80" s="93"/>
      <c r="C80" s="93"/>
      <c r="D80" s="93"/>
      <c r="E80" s="93"/>
      <c r="F80" s="93"/>
      <c r="G80" s="93"/>
      <c r="H80" s="93"/>
      <c r="I80" s="93"/>
      <c r="J80" s="93"/>
      <c r="K80" s="116"/>
      <c r="L80" s="116"/>
      <c r="M80" s="116"/>
      <c r="N80" s="116"/>
      <c r="O80" s="116"/>
      <c r="P80" s="116"/>
      <c r="Q80" s="116"/>
      <c r="R80" s="116"/>
      <c r="S80" s="116"/>
      <c r="T80" s="116"/>
    </row>
    <row r="81" spans="1:63" s="121" customFormat="1" ht="14.4" hidden="1" x14ac:dyDescent="0.3">
      <c r="A81" s="116"/>
      <c r="B81" s="93"/>
      <c r="C81" s="93"/>
      <c r="D81" s="93"/>
      <c r="E81" s="93"/>
      <c r="F81" s="93"/>
      <c r="G81" s="93"/>
      <c r="H81" s="93"/>
      <c r="I81" s="93"/>
      <c r="J81" s="70"/>
      <c r="K81" s="116"/>
      <c r="L81" s="116"/>
      <c r="M81" s="116"/>
      <c r="N81" s="116"/>
      <c r="O81" s="116"/>
      <c r="P81" s="116"/>
      <c r="Q81" s="116"/>
      <c r="R81" s="116"/>
      <c r="S81" s="116"/>
      <c r="T81" s="116"/>
    </row>
    <row r="82" spans="1:63" s="121" customFormat="1" ht="14.4" hidden="1" x14ac:dyDescent="0.3">
      <c r="A82" s="116"/>
      <c r="B82" s="93"/>
      <c r="C82" s="93"/>
      <c r="D82" s="93"/>
      <c r="E82" s="93"/>
      <c r="F82" s="93"/>
      <c r="G82" s="70"/>
      <c r="H82" s="70"/>
      <c r="I82" s="70"/>
      <c r="J82" s="70"/>
      <c r="K82" s="116"/>
      <c r="L82" s="116"/>
      <c r="M82" s="116"/>
      <c r="N82" s="116"/>
      <c r="O82" s="116"/>
      <c r="P82" s="116"/>
      <c r="Q82" s="116"/>
      <c r="R82" s="116"/>
      <c r="S82" s="116"/>
      <c r="T82" s="116"/>
    </row>
    <row r="83" spans="1:63" s="18" customFormat="1" ht="14.4" hidden="1" x14ac:dyDescent="0.3">
      <c r="A83" s="116"/>
      <c r="B83" s="70"/>
      <c r="C83" s="70"/>
      <c r="D83" s="70"/>
      <c r="E83" s="70"/>
      <c r="F83" s="70"/>
      <c r="G83" s="70"/>
      <c r="H83" s="70"/>
      <c r="I83" s="70"/>
      <c r="J83" s="70"/>
      <c r="K83" s="116"/>
      <c r="L83" s="116"/>
      <c r="M83" s="116"/>
      <c r="N83" s="115"/>
      <c r="O83" s="115"/>
      <c r="P83" s="115"/>
      <c r="Q83" s="115"/>
      <c r="R83" s="115"/>
      <c r="S83" s="115"/>
      <c r="T83" s="115"/>
    </row>
    <row r="84" spans="1:63" s="18" customFormat="1" ht="14.4" hidden="1" x14ac:dyDescent="0.3">
      <c r="A84" s="115"/>
      <c r="B84" s="70"/>
      <c r="C84" s="70"/>
      <c r="D84" s="70"/>
      <c r="E84" s="70"/>
      <c r="F84" s="70"/>
      <c r="G84" s="70"/>
      <c r="H84" s="70"/>
      <c r="I84" s="70"/>
      <c r="J84" s="93"/>
      <c r="K84" s="115"/>
      <c r="L84" s="115"/>
      <c r="M84" s="115"/>
      <c r="N84" s="115"/>
      <c r="O84" s="115"/>
      <c r="P84" s="115"/>
      <c r="Q84" s="115"/>
      <c r="R84" s="115"/>
      <c r="S84" s="115"/>
      <c r="T84" s="115"/>
    </row>
    <row r="85" spans="1:63" s="121" customFormat="1" ht="14.4" hidden="1" x14ac:dyDescent="0.3">
      <c r="A85" s="115"/>
      <c r="B85" s="70"/>
      <c r="C85" s="70"/>
      <c r="D85" s="70"/>
      <c r="E85" s="70"/>
      <c r="F85" s="93"/>
      <c r="G85" s="93"/>
      <c r="H85" s="93"/>
      <c r="I85" s="93"/>
      <c r="J85" s="93"/>
      <c r="K85" s="115"/>
      <c r="L85" s="115"/>
      <c r="M85" s="115"/>
      <c r="N85" s="116"/>
      <c r="O85" s="116"/>
      <c r="P85" s="116"/>
      <c r="Q85" s="116"/>
      <c r="R85" s="116"/>
      <c r="S85" s="116"/>
      <c r="T85" s="116"/>
    </row>
    <row r="86" spans="1:63" s="121" customFormat="1" ht="14.4" hidden="1" x14ac:dyDescent="0.3">
      <c r="A86" s="116"/>
      <c r="B86" s="93"/>
      <c r="C86" s="93"/>
      <c r="D86" s="93"/>
      <c r="E86" s="93"/>
      <c r="F86" s="93"/>
      <c r="G86" s="93"/>
      <c r="H86" s="93"/>
      <c r="I86" s="93"/>
      <c r="J86" s="116"/>
      <c r="K86" s="116"/>
      <c r="L86" s="116"/>
      <c r="M86" s="116"/>
      <c r="N86" s="116"/>
      <c r="O86" s="116"/>
      <c r="P86" s="116"/>
      <c r="Q86" s="116"/>
      <c r="R86" s="116"/>
      <c r="S86" s="116"/>
      <c r="T86" s="116"/>
    </row>
    <row r="87" spans="1:63" s="121" customFormat="1" ht="14.4" hidden="1" x14ac:dyDescent="0.3">
      <c r="A87" s="116"/>
      <c r="B87" s="93"/>
      <c r="C87" s="93"/>
      <c r="D87" s="93"/>
      <c r="E87" s="93"/>
      <c r="F87" s="93"/>
      <c r="G87" s="116"/>
      <c r="H87" s="116"/>
      <c r="I87" s="116"/>
      <c r="J87" s="116"/>
      <c r="K87" s="116"/>
      <c r="L87" s="116"/>
      <c r="M87" s="116"/>
      <c r="N87" s="116"/>
      <c r="O87" s="116"/>
      <c r="P87" s="116"/>
      <c r="Q87" s="116"/>
      <c r="R87" s="116"/>
      <c r="S87" s="116"/>
      <c r="T87" s="116"/>
    </row>
    <row r="88" spans="1:63" s="121" customFormat="1" ht="14.4" hidden="1" x14ac:dyDescent="0.3">
      <c r="A88" s="116"/>
      <c r="B88" s="93"/>
      <c r="C88" s="93"/>
      <c r="D88" s="93"/>
      <c r="E88" s="93"/>
      <c r="F88" s="93"/>
      <c r="G88" s="116"/>
      <c r="H88" s="116"/>
      <c r="I88" s="116"/>
      <c r="J88" s="116"/>
      <c r="K88" s="116"/>
      <c r="L88" s="116"/>
      <c r="M88" s="116"/>
      <c r="N88" s="116"/>
      <c r="O88" s="116"/>
      <c r="P88" s="116"/>
      <c r="Q88" s="116"/>
      <c r="R88" s="116"/>
      <c r="S88" s="116"/>
      <c r="T88" s="116"/>
    </row>
    <row r="89" spans="1:63" s="121" customFormat="1" ht="14.4" hidden="1" x14ac:dyDescent="0.3">
      <c r="A89" s="116"/>
      <c r="B89" s="93"/>
      <c r="C89" s="93"/>
      <c r="D89" s="93"/>
      <c r="E89" s="93"/>
      <c r="F89" s="116"/>
      <c r="G89" s="116"/>
      <c r="H89" s="116"/>
      <c r="I89" s="116"/>
      <c r="J89" s="116"/>
      <c r="K89" s="116"/>
      <c r="L89" s="116"/>
      <c r="M89" s="116"/>
      <c r="N89" s="116"/>
      <c r="O89" s="116"/>
      <c r="P89" s="116"/>
      <c r="Q89" s="116"/>
      <c r="R89" s="116"/>
      <c r="S89" s="116"/>
      <c r="T89" s="116"/>
    </row>
    <row r="90" spans="1:63" s="121" customFormat="1" ht="14.4" hidden="1" x14ac:dyDescent="0.3">
      <c r="A90" s="116"/>
      <c r="B90" s="116"/>
      <c r="C90" s="116"/>
      <c r="D90" s="116"/>
      <c r="E90" s="116"/>
      <c r="F90" s="116"/>
      <c r="G90" s="116"/>
      <c r="H90" s="116"/>
      <c r="I90" s="116"/>
      <c r="J90" s="116"/>
      <c r="K90" s="116"/>
      <c r="L90" s="116"/>
      <c r="M90" s="116"/>
      <c r="N90" s="116"/>
      <c r="O90" s="116"/>
      <c r="P90" s="116"/>
      <c r="Q90" s="116"/>
      <c r="R90" s="116"/>
      <c r="S90" s="116"/>
      <c r="T90" s="116"/>
    </row>
    <row r="91" spans="1:63" s="121" customFormat="1" ht="14.4" hidden="1" x14ac:dyDescent="0.3">
      <c r="A91" s="116"/>
      <c r="B91" s="116"/>
      <c r="C91" s="116"/>
      <c r="D91" s="116"/>
      <c r="E91" s="116"/>
      <c r="F91" s="116"/>
      <c r="G91" s="116"/>
      <c r="H91" s="116"/>
      <c r="I91" s="116"/>
      <c r="J91" s="116"/>
      <c r="K91" s="116"/>
      <c r="L91" s="116"/>
      <c r="M91" s="116"/>
      <c r="N91" s="116"/>
      <c r="O91" s="116"/>
      <c r="P91" s="116"/>
      <c r="Q91" s="116"/>
      <c r="R91" s="116"/>
      <c r="S91" s="116"/>
      <c r="T91" s="116"/>
    </row>
    <row r="92" spans="1:63" s="121" customFormat="1" ht="14.4" hidden="1" x14ac:dyDescent="0.3">
      <c r="A92" s="116"/>
      <c r="B92" s="116"/>
      <c r="C92" s="116"/>
      <c r="D92" s="116"/>
      <c r="E92" s="116"/>
      <c r="F92" s="116"/>
      <c r="G92" s="116"/>
      <c r="H92" s="116"/>
      <c r="I92" s="116"/>
      <c r="J92" s="116"/>
      <c r="K92" s="116"/>
      <c r="L92" s="116"/>
      <c r="M92" s="116"/>
      <c r="N92" s="116"/>
      <c r="O92" s="116"/>
      <c r="P92" s="116"/>
      <c r="Q92" s="116"/>
      <c r="R92" s="116"/>
      <c r="S92" s="116"/>
      <c r="T92" s="116"/>
    </row>
    <row r="93" spans="1:63" s="121" customFormat="1" ht="14.4" hidden="1" x14ac:dyDescent="0.3">
      <c r="A93" s="116"/>
      <c r="B93" s="116"/>
      <c r="C93" s="116"/>
      <c r="D93" s="116"/>
      <c r="E93" s="116"/>
      <c r="F93" s="116"/>
      <c r="G93" s="116"/>
      <c r="H93" s="116"/>
      <c r="I93" s="116"/>
      <c r="J93" s="116"/>
      <c r="K93" s="116"/>
      <c r="L93" s="116"/>
      <c r="M93" s="116"/>
      <c r="N93" s="116"/>
      <c r="O93" s="116"/>
      <c r="P93" s="116"/>
      <c r="Q93" s="116"/>
      <c r="R93" s="116"/>
      <c r="S93" s="116"/>
      <c r="T93" s="116"/>
    </row>
    <row r="94" spans="1:63" s="121" customFormat="1" ht="14.4" hidden="1" x14ac:dyDescent="0.3">
      <c r="A94" s="116"/>
      <c r="B94" s="116"/>
      <c r="C94" s="116"/>
      <c r="D94" s="116"/>
      <c r="E94" s="116"/>
      <c r="F94" s="116"/>
      <c r="G94" s="116"/>
      <c r="H94" s="116"/>
      <c r="I94" s="116"/>
      <c r="J94" s="116"/>
      <c r="K94" s="116"/>
      <c r="L94" s="116"/>
      <c r="M94" s="116"/>
      <c r="N94" s="116"/>
      <c r="O94" s="116"/>
      <c r="P94" s="116"/>
      <c r="Q94" s="116"/>
      <c r="R94" s="116"/>
      <c r="S94" s="116"/>
      <c r="T94" s="116"/>
    </row>
    <row r="95" spans="1:63" s="121" customFormat="1" ht="14.4" hidden="1" x14ac:dyDescent="0.3">
      <c r="A95" s="116"/>
      <c r="B95" s="116"/>
      <c r="C95" s="116"/>
      <c r="D95" s="116"/>
      <c r="E95" s="116"/>
      <c r="F95" s="116"/>
      <c r="G95" s="116"/>
      <c r="H95" s="116"/>
      <c r="I95" s="116"/>
      <c r="J95" s="116"/>
      <c r="K95" s="116"/>
      <c r="L95" s="116"/>
      <c r="M95" s="116"/>
      <c r="N95" s="116"/>
      <c r="O95" s="116"/>
      <c r="P95" s="116"/>
      <c r="Q95" s="116"/>
      <c r="R95" s="116"/>
      <c r="S95" s="116"/>
      <c r="T95" s="116"/>
    </row>
    <row r="96" spans="1:63" s="116" customFormat="1" ht="14.4" hidden="1" x14ac:dyDescent="0.3">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row>
    <row r="97" spans="21:63" s="116" customFormat="1" ht="14.4" hidden="1" x14ac:dyDescent="0.3">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row>
    <row r="98" spans="21:63" s="116" customFormat="1" ht="14.4" hidden="1" x14ac:dyDescent="0.3">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row>
    <row r="99" spans="21:63" s="116" customFormat="1" ht="14.4" hidden="1" x14ac:dyDescent="0.3">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row>
    <row r="100" spans="21:63" s="116" customFormat="1" ht="14.4" hidden="1" x14ac:dyDescent="0.3">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row>
    <row r="101" spans="21:63" s="116" customFormat="1" ht="14.4" hidden="1" x14ac:dyDescent="0.3">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row>
    <row r="102" spans="21:63" s="116" customFormat="1" ht="14.4" hidden="1" x14ac:dyDescent="0.3">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row>
    <row r="103" spans="21:63" s="116" customFormat="1" ht="14.4" hidden="1" x14ac:dyDescent="0.3">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row>
    <row r="104" spans="21:63" s="116" customFormat="1" ht="14.4" hidden="1" x14ac:dyDescent="0.3">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row>
    <row r="105" spans="21:63" s="116" customFormat="1" ht="14.4" hidden="1" x14ac:dyDescent="0.3">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row>
    <row r="106" spans="21:63" s="116" customFormat="1" ht="14.4" hidden="1" x14ac:dyDescent="0.3">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row>
    <row r="107" spans="21:63" s="116" customFormat="1" ht="14.4" hidden="1" x14ac:dyDescent="0.3">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row>
    <row r="108" spans="21:63" s="116" customFormat="1" ht="14.4" hidden="1" x14ac:dyDescent="0.3">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row>
    <row r="109" spans="21:63" s="116" customFormat="1" ht="14.4" hidden="1" x14ac:dyDescent="0.3">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row>
    <row r="110" spans="21:63" s="116" customFormat="1" ht="14.4" hidden="1" x14ac:dyDescent="0.3">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row>
    <row r="111" spans="21:63" s="116" customFormat="1" ht="14.4" hidden="1" x14ac:dyDescent="0.3">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row>
    <row r="112" spans="21:63" ht="14.4" hidden="1" x14ac:dyDescent="0.3"/>
    <row r="113" ht="14.4" hidden="1" x14ac:dyDescent="0.3"/>
    <row r="114" ht="14.4" hidden="1" x14ac:dyDescent="0.3"/>
    <row r="115" ht="14.4" hidden="1" x14ac:dyDescent="0.3"/>
    <row r="116" ht="14.4" hidden="1" x14ac:dyDescent="0.3"/>
    <row r="117" ht="14.4" hidden="1" x14ac:dyDescent="0.3"/>
    <row r="118" ht="14.4" hidden="1" x14ac:dyDescent="0.3"/>
    <row r="119" ht="14.4" hidden="1" x14ac:dyDescent="0.3"/>
    <row r="120" ht="14.4" hidden="1" x14ac:dyDescent="0.3"/>
    <row r="121" ht="14.4" hidden="1" x14ac:dyDescent="0.3"/>
    <row r="122" ht="14.4" hidden="1" x14ac:dyDescent="0.3"/>
    <row r="123" ht="14.4" hidden="1" x14ac:dyDescent="0.3"/>
    <row r="124" ht="14.4" hidden="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sheetData>
  <sheetProtection algorithmName="SHA-512" hashValue="9CaslB79DFLcZXh1ei3GeWJXhB6yn6c3E/4/Ke9mZ2LtX9wn3p0Rm99ZHumxU+LBSqCB98eSpkWX/bvd+g4tFQ==" saltValue="8fcFlkRVFWOnVMHtG9ynaQ==" spinCount="100000" sheet="1" objects="1" scenarios="1" selectLockedCells="1"/>
  <mergeCells count="4">
    <mergeCell ref="A2:M2"/>
    <mergeCell ref="D3:J3"/>
    <mergeCell ref="G34:G35"/>
    <mergeCell ref="G37:J41"/>
  </mergeCells>
  <dataValidations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E11"/>
  </dataValidations>
  <pageMargins left="0.70866141732283472" right="0.70866141732283472" top="0.74803149606299213" bottom="0.74803149606299213" header="0.31496062992125984" footer="0.31496062992125984"/>
  <pageSetup paperSize="9" fitToWidth="2" fitToHeight="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M102"/>
  <sheetViews>
    <sheetView showGridLines="0" showRowColHeaders="0" zoomScale="75" zoomScaleNormal="75" workbookViewId="0">
      <selection activeCell="E24" sqref="E24"/>
    </sheetView>
  </sheetViews>
  <sheetFormatPr defaultColWidth="0" defaultRowHeight="0" customHeight="1" zeroHeight="1" x14ac:dyDescent="0.3"/>
  <cols>
    <col min="1" max="1" width="28.5546875" style="19" customWidth="1"/>
    <col min="2" max="2" width="9.88671875" style="19" customWidth="1"/>
    <col min="3" max="3" width="9.109375" style="116" customWidth="1"/>
    <col min="4" max="4" width="8.77734375" style="116" customWidth="1"/>
    <col min="5" max="5" width="8.77734375" style="4" customWidth="1"/>
    <col min="6" max="6" width="13.33203125" style="4" customWidth="1"/>
    <col min="7" max="7" width="5" style="274" customWidth="1"/>
    <col min="8" max="8" width="12.21875" style="4" customWidth="1"/>
    <col min="9" max="9" width="13.109375" style="4" customWidth="1"/>
    <col min="10" max="14" width="9.109375" style="4" customWidth="1"/>
    <col min="15" max="21" width="0" style="4" hidden="1" customWidth="1"/>
    <col min="22" max="64" width="0" style="5" hidden="1" customWidth="1"/>
    <col min="65" max="65" width="0" style="3" hidden="1" customWidth="1"/>
    <col min="66" max="16384" width="9.109375" style="3" hidden="1"/>
  </cols>
  <sheetData>
    <row r="1" spans="1:64" s="15" customFormat="1" ht="27" customHeight="1" x14ac:dyDescent="0.4">
      <c r="G1" s="266"/>
      <c r="K1" s="132" t="s">
        <v>1048</v>
      </c>
    </row>
    <row r="2" spans="1:64" s="15" customFormat="1" ht="27" customHeight="1" x14ac:dyDescent="0.5">
      <c r="A2" s="390" t="s">
        <v>14</v>
      </c>
      <c r="B2" s="390"/>
      <c r="C2" s="390"/>
      <c r="D2" s="390"/>
      <c r="E2" s="390"/>
      <c r="F2" s="390"/>
      <c r="G2" s="390"/>
      <c r="H2" s="390"/>
      <c r="I2" s="390"/>
      <c r="J2" s="390"/>
      <c r="K2" s="390"/>
      <c r="L2" s="390"/>
      <c r="M2" s="390"/>
      <c r="N2" s="390"/>
    </row>
    <row r="3" spans="1:64" s="16" customFormat="1" ht="114" customHeight="1" x14ac:dyDescent="0.4">
      <c r="E3" s="388" t="s">
        <v>977</v>
      </c>
      <c r="F3" s="388"/>
      <c r="G3" s="388"/>
      <c r="H3" s="388"/>
      <c r="I3" s="388"/>
      <c r="J3" s="388"/>
      <c r="K3" s="388"/>
    </row>
    <row r="4" spans="1:64" s="16" customFormat="1" ht="4.8" customHeight="1" thickBot="1" x14ac:dyDescent="0.45">
      <c r="E4" s="168"/>
      <c r="F4" s="168"/>
      <c r="G4" s="168"/>
      <c r="H4" s="168"/>
      <c r="I4" s="168"/>
      <c r="J4" s="168"/>
      <c r="K4" s="168"/>
    </row>
    <row r="5" spans="1:64" s="18" customFormat="1" ht="20.25" customHeight="1" x14ac:dyDescent="0.3">
      <c r="A5" s="17"/>
      <c r="B5" s="402" t="s">
        <v>959</v>
      </c>
      <c r="C5" s="403"/>
      <c r="D5" s="403"/>
      <c r="E5" s="403"/>
      <c r="F5" s="403"/>
      <c r="G5" s="403"/>
      <c r="H5" s="404"/>
      <c r="I5" s="288"/>
      <c r="J5" s="134"/>
      <c r="K5" s="134"/>
      <c r="L5" s="17"/>
      <c r="M5" s="17"/>
      <c r="N5" s="17"/>
      <c r="O5" s="17"/>
      <c r="P5" s="17"/>
      <c r="Q5" s="17"/>
      <c r="R5" s="17"/>
      <c r="S5" s="17"/>
      <c r="T5" s="17"/>
      <c r="U5" s="17"/>
    </row>
    <row r="6" spans="1:64" s="23" customFormat="1" ht="18.75" customHeight="1" x14ac:dyDescent="0.3">
      <c r="A6" s="17"/>
      <c r="B6" s="405"/>
      <c r="C6" s="406"/>
      <c r="D6" s="406"/>
      <c r="E6" s="406"/>
      <c r="F6" s="406"/>
      <c r="G6" s="406"/>
      <c r="H6" s="407"/>
      <c r="I6" s="288"/>
      <c r="J6" s="134"/>
      <c r="K6" s="134"/>
      <c r="L6" s="17"/>
      <c r="M6" s="19"/>
      <c r="N6" s="19"/>
      <c r="O6" s="19"/>
      <c r="P6" s="19"/>
      <c r="Q6" s="19"/>
      <c r="R6" s="19"/>
      <c r="S6" s="19"/>
      <c r="T6" s="19"/>
      <c r="U6" s="19"/>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row>
    <row r="7" spans="1:64" s="23" customFormat="1" ht="15" customHeight="1" x14ac:dyDescent="0.3">
      <c r="A7" s="68"/>
      <c r="B7" s="405"/>
      <c r="C7" s="406"/>
      <c r="D7" s="406"/>
      <c r="E7" s="406"/>
      <c r="F7" s="406"/>
      <c r="G7" s="406"/>
      <c r="H7" s="407"/>
      <c r="I7" s="288"/>
      <c r="J7" s="134"/>
      <c r="K7" s="134"/>
      <c r="L7" s="70"/>
      <c r="M7" s="19"/>
      <c r="N7" s="19"/>
      <c r="O7" s="19"/>
      <c r="P7" s="19"/>
      <c r="Q7" s="19"/>
      <c r="R7" s="19"/>
      <c r="S7" s="19"/>
      <c r="T7" s="19"/>
      <c r="U7" s="19"/>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row>
    <row r="8" spans="1:64" s="23" customFormat="1" ht="15" customHeight="1" x14ac:dyDescent="0.3">
      <c r="A8" s="68"/>
      <c r="B8" s="280" t="s">
        <v>39</v>
      </c>
      <c r="C8" s="85" t="s">
        <v>121</v>
      </c>
      <c r="D8" s="20"/>
      <c r="E8" s="20"/>
      <c r="F8" s="118" t="s">
        <v>47</v>
      </c>
      <c r="G8" s="281">
        <v>2</v>
      </c>
      <c r="H8" s="179" t="s">
        <v>5</v>
      </c>
      <c r="I8" s="178"/>
      <c r="J8" s="20"/>
      <c r="K8" s="20"/>
      <c r="L8" s="70"/>
      <c r="M8" s="19"/>
      <c r="N8" s="19"/>
      <c r="O8" s="19"/>
      <c r="P8" s="19"/>
      <c r="Q8" s="19"/>
      <c r="R8" s="19"/>
      <c r="S8" s="19"/>
      <c r="T8" s="19"/>
      <c r="U8" s="19"/>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row>
    <row r="9" spans="1:64" s="23" customFormat="1" ht="15" customHeight="1" x14ac:dyDescent="0.3">
      <c r="A9" s="68"/>
      <c r="B9" s="280" t="s">
        <v>40</v>
      </c>
      <c r="C9" s="118" t="s">
        <v>41</v>
      </c>
      <c r="D9" s="20"/>
      <c r="E9" s="20"/>
      <c r="F9" s="118" t="s">
        <v>44</v>
      </c>
      <c r="G9" s="170">
        <v>22</v>
      </c>
      <c r="H9" s="179" t="s">
        <v>100</v>
      </c>
      <c r="I9" s="178"/>
      <c r="J9" s="20"/>
      <c r="K9" s="20"/>
      <c r="L9" s="70"/>
      <c r="M9" s="19"/>
      <c r="N9" s="19"/>
      <c r="O9" s="19"/>
      <c r="P9" s="19"/>
      <c r="Q9" s="19"/>
      <c r="R9" s="19"/>
      <c r="S9" s="19"/>
      <c r="T9" s="19"/>
      <c r="U9" s="19"/>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row>
    <row r="10" spans="1:64" s="23" customFormat="1" ht="15" customHeight="1" x14ac:dyDescent="0.3">
      <c r="A10" s="68"/>
      <c r="B10" s="280" t="s">
        <v>42</v>
      </c>
      <c r="C10" s="118" t="s">
        <v>43</v>
      </c>
      <c r="D10" s="20"/>
      <c r="E10" s="20"/>
      <c r="F10" s="118" t="s">
        <v>45</v>
      </c>
      <c r="G10" s="170">
        <v>265</v>
      </c>
      <c r="H10" s="179" t="s">
        <v>46</v>
      </c>
      <c r="I10" s="178"/>
      <c r="J10" s="20"/>
      <c r="K10" s="20"/>
      <c r="L10" s="70"/>
      <c r="M10" s="19"/>
      <c r="N10" s="19"/>
      <c r="O10" s="19"/>
      <c r="P10" s="19"/>
      <c r="Q10" s="19"/>
      <c r="R10" s="19"/>
      <c r="S10" s="19"/>
      <c r="T10" s="19"/>
      <c r="U10" s="19"/>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row>
    <row r="11" spans="1:64" s="23" customFormat="1" ht="15" customHeight="1" x14ac:dyDescent="0.3">
      <c r="A11" s="68"/>
      <c r="B11" s="282"/>
      <c r="C11" s="20"/>
      <c r="D11" s="20"/>
      <c r="E11" s="20"/>
      <c r="F11" s="20"/>
      <c r="G11" s="170"/>
      <c r="H11" s="179"/>
      <c r="I11" s="178"/>
      <c r="J11" s="118"/>
      <c r="K11" s="118"/>
      <c r="L11" s="74"/>
      <c r="M11" s="19"/>
      <c r="N11" s="19"/>
      <c r="O11" s="19"/>
      <c r="P11" s="19"/>
      <c r="Q11" s="19"/>
      <c r="R11" s="19"/>
      <c r="S11" s="19"/>
      <c r="T11" s="19"/>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row>
    <row r="12" spans="1:64" s="23" customFormat="1" ht="15" customHeight="1" thickBot="1" x14ac:dyDescent="0.35">
      <c r="A12" s="68"/>
      <c r="B12" s="280" t="s">
        <v>972</v>
      </c>
      <c r="C12" s="264" t="s">
        <v>7</v>
      </c>
      <c r="D12" s="222" t="s">
        <v>8</v>
      </c>
      <c r="E12" s="20"/>
      <c r="F12" s="20"/>
      <c r="G12" s="170"/>
      <c r="H12" s="179"/>
      <c r="I12" s="178"/>
      <c r="J12" s="118"/>
      <c r="K12" s="118"/>
      <c r="L12" s="74"/>
      <c r="M12" s="19"/>
      <c r="N12" s="19"/>
      <c r="O12" s="19"/>
      <c r="P12" s="19"/>
      <c r="Q12" s="19"/>
      <c r="R12" s="19"/>
      <c r="S12" s="19"/>
      <c r="T12" s="19"/>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row>
    <row r="13" spans="1:64" s="18" customFormat="1" ht="15" customHeight="1" x14ac:dyDescent="0.3">
      <c r="A13" s="68"/>
      <c r="B13" s="178"/>
      <c r="C13" s="265">
        <v>0</v>
      </c>
      <c r="D13" s="218">
        <v>0</v>
      </c>
      <c r="E13" s="20"/>
      <c r="F13" s="20"/>
      <c r="G13" s="170"/>
      <c r="H13" s="179"/>
      <c r="I13" s="178"/>
      <c r="J13" s="118"/>
      <c r="K13" s="118"/>
      <c r="L13" s="74"/>
      <c r="M13" s="17"/>
      <c r="N13" s="17"/>
      <c r="O13" s="17"/>
      <c r="P13" s="17"/>
      <c r="Q13" s="17"/>
      <c r="R13" s="17"/>
      <c r="S13" s="17"/>
      <c r="T13" s="17"/>
      <c r="U13" s="17"/>
    </row>
    <row r="14" spans="1:64" s="23" customFormat="1" ht="14.4" x14ac:dyDescent="0.3">
      <c r="A14" s="68"/>
      <c r="B14" s="178"/>
      <c r="C14" s="265">
        <v>10</v>
      </c>
      <c r="D14" s="218">
        <v>100</v>
      </c>
      <c r="E14" s="20"/>
      <c r="F14" s="20"/>
      <c r="G14" s="170"/>
      <c r="H14" s="179"/>
      <c r="I14" s="178"/>
      <c r="J14" s="118"/>
      <c r="K14" s="118"/>
      <c r="L14" s="70"/>
      <c r="M14" s="19"/>
      <c r="N14" s="19"/>
      <c r="O14" s="19"/>
      <c r="P14" s="19"/>
      <c r="Q14" s="19"/>
      <c r="R14" s="19"/>
      <c r="S14" s="19"/>
      <c r="T14" s="19"/>
      <c r="U14" s="19"/>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row>
    <row r="15" spans="1:64" s="23" customFormat="1" ht="14.4" x14ac:dyDescent="0.3">
      <c r="A15" s="68"/>
      <c r="B15" s="283"/>
      <c r="C15" s="265">
        <v>12</v>
      </c>
      <c r="D15" s="218">
        <v>100</v>
      </c>
      <c r="E15" s="20"/>
      <c r="F15" s="20"/>
      <c r="G15" s="170"/>
      <c r="H15" s="179"/>
      <c r="I15" s="178"/>
      <c r="J15" s="118"/>
      <c r="K15" s="118"/>
      <c r="L15" s="70"/>
      <c r="M15" s="19"/>
      <c r="N15" s="19"/>
      <c r="O15" s="19"/>
      <c r="P15" s="19"/>
      <c r="Q15" s="19"/>
      <c r="R15" s="19"/>
      <c r="S15" s="19"/>
      <c r="T15" s="19"/>
      <c r="U15" s="19"/>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row>
    <row r="16" spans="1:64" s="23" customFormat="1" ht="14.4" x14ac:dyDescent="0.3">
      <c r="A16" s="68"/>
      <c r="B16" s="178"/>
      <c r="C16" s="182">
        <v>12.5</v>
      </c>
      <c r="D16" s="218">
        <v>0</v>
      </c>
      <c r="E16" s="20"/>
      <c r="F16" s="20"/>
      <c r="G16" s="170"/>
      <c r="H16" s="179"/>
      <c r="I16" s="178"/>
      <c r="J16" s="118"/>
      <c r="K16" s="118"/>
      <c r="L16" s="70"/>
      <c r="M16" s="19"/>
      <c r="N16" s="19"/>
      <c r="O16" s="19"/>
      <c r="P16" s="19"/>
      <c r="Q16" s="19"/>
      <c r="R16" s="19"/>
      <c r="S16" s="19"/>
      <c r="T16" s="19"/>
      <c r="U16" s="19"/>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row>
    <row r="17" spans="1:64" s="23" customFormat="1" ht="15" customHeight="1" x14ac:dyDescent="0.3">
      <c r="A17" s="68"/>
      <c r="B17" s="178"/>
      <c r="C17" s="182">
        <v>15.5</v>
      </c>
      <c r="D17" s="218">
        <v>0</v>
      </c>
      <c r="E17" s="20"/>
      <c r="F17" s="290"/>
      <c r="G17" s="292"/>
      <c r="H17" s="293"/>
      <c r="I17" s="289"/>
      <c r="J17" s="290"/>
      <c r="K17" s="290"/>
      <c r="L17" s="70"/>
      <c r="M17" s="19"/>
      <c r="N17" s="19"/>
      <c r="O17" s="19"/>
      <c r="P17" s="19"/>
      <c r="Q17" s="19"/>
      <c r="R17" s="19"/>
      <c r="S17" s="19"/>
      <c r="T17" s="19"/>
      <c r="U17" s="19"/>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row>
    <row r="18" spans="1:64" s="122" customFormat="1" ht="6.6" customHeight="1" thickBot="1" x14ac:dyDescent="0.35">
      <c r="A18" s="117"/>
      <c r="B18" s="194"/>
      <c r="C18" s="243"/>
      <c r="D18" s="243"/>
      <c r="E18" s="284"/>
      <c r="F18" s="285"/>
      <c r="G18" s="286"/>
      <c r="H18" s="287"/>
      <c r="I18" s="290"/>
      <c r="J18" s="290"/>
      <c r="K18" s="290"/>
      <c r="L18" s="70"/>
      <c r="M18" s="116"/>
      <c r="N18" s="116"/>
      <c r="O18" s="116"/>
      <c r="P18" s="116"/>
      <c r="Q18" s="116"/>
      <c r="R18" s="116"/>
      <c r="S18" s="116"/>
      <c r="T18" s="116"/>
      <c r="U18" s="116"/>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row>
    <row r="19" spans="1:64" s="23" customFormat="1" ht="15" thickBot="1" x14ac:dyDescent="0.35">
      <c r="A19" s="68"/>
      <c r="B19" s="117"/>
      <c r="C19" s="117"/>
      <c r="D19" s="117"/>
      <c r="E19" s="76"/>
      <c r="F19" s="76"/>
      <c r="G19" s="267"/>
      <c r="H19" s="76"/>
      <c r="I19" s="76"/>
      <c r="J19" s="76"/>
      <c r="K19" s="76"/>
      <c r="L19" s="70"/>
      <c r="M19" s="19"/>
      <c r="N19" s="19"/>
      <c r="O19" s="19"/>
      <c r="P19" s="19"/>
      <c r="Q19" s="19"/>
      <c r="R19" s="19"/>
      <c r="S19" s="19"/>
      <c r="T19" s="19"/>
      <c r="U19" s="19"/>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row>
    <row r="20" spans="1:64" s="23" customFormat="1" ht="20.25" customHeight="1" x14ac:dyDescent="0.3">
      <c r="A20" s="68"/>
      <c r="B20" s="402" t="s">
        <v>48</v>
      </c>
      <c r="C20" s="403"/>
      <c r="D20" s="403"/>
      <c r="E20" s="403"/>
      <c r="F20" s="403"/>
      <c r="G20" s="403"/>
      <c r="H20" s="403"/>
      <c r="I20" s="403"/>
      <c r="J20" s="403"/>
      <c r="K20" s="404"/>
      <c r="L20" s="70"/>
      <c r="M20" s="19"/>
      <c r="N20" s="19"/>
      <c r="O20" s="19"/>
      <c r="P20" s="19"/>
      <c r="Q20" s="19"/>
      <c r="R20" s="19"/>
      <c r="S20" s="19"/>
      <c r="T20" s="19"/>
      <c r="U20" s="19"/>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row>
    <row r="21" spans="1:64" s="23" customFormat="1" ht="18.75" customHeight="1" x14ac:dyDescent="0.3">
      <c r="A21" s="68"/>
      <c r="B21" s="405"/>
      <c r="C21" s="406"/>
      <c r="D21" s="406"/>
      <c r="E21" s="406"/>
      <c r="F21" s="406"/>
      <c r="G21" s="406"/>
      <c r="H21" s="406"/>
      <c r="I21" s="406"/>
      <c r="J21" s="406"/>
      <c r="K21" s="407"/>
      <c r="L21" s="70"/>
      <c r="M21" s="19"/>
      <c r="N21" s="19"/>
      <c r="O21" s="19"/>
      <c r="P21" s="19"/>
      <c r="Q21" s="19"/>
      <c r="R21" s="19"/>
      <c r="S21" s="19"/>
      <c r="T21" s="19"/>
      <c r="U21" s="19"/>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row>
    <row r="22" spans="1:64" s="23" customFormat="1" ht="15" customHeight="1" x14ac:dyDescent="0.3">
      <c r="A22" s="68"/>
      <c r="B22" s="405"/>
      <c r="C22" s="406"/>
      <c r="D22" s="406"/>
      <c r="E22" s="406"/>
      <c r="F22" s="406"/>
      <c r="G22" s="406"/>
      <c r="H22" s="406"/>
      <c r="I22" s="406"/>
      <c r="J22" s="406"/>
      <c r="K22" s="407"/>
      <c r="L22" s="70"/>
      <c r="M22" s="19"/>
      <c r="N22" s="19"/>
      <c r="O22" s="19"/>
      <c r="P22" s="19"/>
      <c r="Q22" s="19"/>
      <c r="R22" s="19"/>
      <c r="S22" s="19"/>
      <c r="T22" s="19"/>
      <c r="U22" s="19"/>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row>
    <row r="23" spans="1:64" s="122" customFormat="1" ht="4.8" customHeight="1" x14ac:dyDescent="0.3">
      <c r="A23" s="117"/>
      <c r="B23" s="275"/>
      <c r="C23" s="276"/>
      <c r="D23" s="276"/>
      <c r="E23" s="276"/>
      <c r="F23" s="276"/>
      <c r="G23" s="276"/>
      <c r="H23" s="276"/>
      <c r="I23" s="276"/>
      <c r="J23" s="276"/>
      <c r="K23" s="277"/>
      <c r="L23" s="70"/>
      <c r="M23" s="116"/>
      <c r="N23" s="116"/>
      <c r="O23" s="116"/>
      <c r="P23" s="116"/>
      <c r="Q23" s="116"/>
      <c r="R23" s="116"/>
      <c r="S23" s="116"/>
      <c r="T23" s="116"/>
      <c r="U23" s="116"/>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row>
    <row r="24" spans="1:64" s="23" customFormat="1" ht="16.2" x14ac:dyDescent="0.35">
      <c r="A24" s="68"/>
      <c r="B24" s="410" t="s">
        <v>114</v>
      </c>
      <c r="C24" s="411"/>
      <c r="D24" s="411"/>
      <c r="E24" s="82"/>
      <c r="F24" s="118" t="s">
        <v>15</v>
      </c>
      <c r="G24" s="170"/>
      <c r="H24" s="118"/>
      <c r="I24" s="118"/>
      <c r="J24" s="118"/>
      <c r="K24" s="179"/>
      <c r="L24" s="70"/>
      <c r="M24" s="19"/>
      <c r="N24" s="19"/>
      <c r="O24" s="19"/>
      <c r="P24" s="19"/>
      <c r="Q24" s="19"/>
      <c r="R24" s="19"/>
      <c r="S24" s="19"/>
      <c r="T24" s="19"/>
      <c r="U24" s="19"/>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row>
    <row r="25" spans="1:64" s="23" customFormat="1" ht="14.4" x14ac:dyDescent="0.3">
      <c r="A25" s="68"/>
      <c r="B25" s="410" t="s">
        <v>13</v>
      </c>
      <c r="C25" s="411"/>
      <c r="D25" s="411"/>
      <c r="E25" s="82"/>
      <c r="F25" s="118" t="s">
        <v>5</v>
      </c>
      <c r="G25" s="170"/>
      <c r="H25" s="118"/>
      <c r="I25" s="118"/>
      <c r="J25" s="118"/>
      <c r="K25" s="179"/>
      <c r="L25" s="70"/>
      <c r="M25" s="19"/>
      <c r="N25" s="19"/>
      <c r="O25" s="19"/>
      <c r="P25" s="19"/>
      <c r="Q25" s="19"/>
      <c r="R25" s="19"/>
      <c r="S25" s="19"/>
      <c r="T25" s="19"/>
      <c r="U25" s="19"/>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row>
    <row r="26" spans="1:64" s="23" customFormat="1" ht="14.4" x14ac:dyDescent="0.3">
      <c r="A26" s="68"/>
      <c r="B26" s="410"/>
      <c r="C26" s="411"/>
      <c r="D26" s="411"/>
      <c r="E26" s="118"/>
      <c r="F26" s="118"/>
      <c r="G26" s="170"/>
      <c r="H26" s="118"/>
      <c r="I26" s="118"/>
      <c r="J26" s="118"/>
      <c r="K26" s="179"/>
      <c r="L26" s="70"/>
      <c r="M26" s="19"/>
      <c r="N26" s="19"/>
      <c r="O26" s="19"/>
      <c r="P26" s="19"/>
      <c r="Q26" s="19"/>
      <c r="R26" s="19"/>
      <c r="S26" s="19"/>
      <c r="T26" s="19"/>
      <c r="U26" s="19"/>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row>
    <row r="27" spans="1:64" s="23" customFormat="1" ht="14.4" x14ac:dyDescent="0.3">
      <c r="A27" s="68"/>
      <c r="B27" s="410" t="s">
        <v>49</v>
      </c>
      <c r="C27" s="411"/>
      <c r="D27" s="411"/>
      <c r="E27" s="77"/>
      <c r="F27" s="118" t="s">
        <v>51</v>
      </c>
      <c r="G27" s="170"/>
      <c r="H27" s="118"/>
      <c r="I27" s="118"/>
      <c r="J27" s="118"/>
      <c r="K27" s="179"/>
      <c r="L27" s="70"/>
      <c r="M27" s="19"/>
      <c r="N27" s="19"/>
      <c r="O27" s="19"/>
      <c r="P27" s="19"/>
      <c r="Q27" s="19"/>
      <c r="R27" s="19"/>
      <c r="S27" s="19"/>
      <c r="T27" s="19"/>
      <c r="U27" s="19"/>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row>
    <row r="28" spans="1:64" s="23" customFormat="1" ht="14.4" x14ac:dyDescent="0.3">
      <c r="A28" s="68"/>
      <c r="B28" s="410" t="s">
        <v>50</v>
      </c>
      <c r="C28" s="411"/>
      <c r="D28" s="411"/>
      <c r="E28" s="118" t="str">
        <f>IF(OR(ISBLANK(E27)),"",E27/2)</f>
        <v/>
      </c>
      <c r="F28" s="118" t="s">
        <v>51</v>
      </c>
      <c r="G28" s="170"/>
      <c r="H28" s="118"/>
      <c r="I28" s="118"/>
      <c r="J28" s="118"/>
      <c r="K28" s="179"/>
      <c r="L28" s="70"/>
      <c r="M28" s="19"/>
      <c r="N28" s="19"/>
      <c r="O28" s="19"/>
      <c r="P28" s="19"/>
      <c r="Q28" s="19"/>
      <c r="R28" s="19"/>
      <c r="S28" s="19"/>
      <c r="T28" s="19"/>
      <c r="U28" s="19"/>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row>
    <row r="29" spans="1:64" s="23" customFormat="1" ht="16.2" x14ac:dyDescent="0.35">
      <c r="A29" s="68"/>
      <c r="B29" s="410" t="s">
        <v>115</v>
      </c>
      <c r="C29" s="411"/>
      <c r="D29" s="411"/>
      <c r="E29" s="105"/>
      <c r="F29" s="118" t="s">
        <v>15</v>
      </c>
      <c r="G29" s="170"/>
      <c r="H29" s="118"/>
      <c r="I29" s="118"/>
      <c r="J29" s="118"/>
      <c r="K29" s="179"/>
      <c r="L29" s="70"/>
      <c r="M29" s="19"/>
      <c r="N29" s="19"/>
      <c r="O29" s="19"/>
      <c r="P29" s="19"/>
      <c r="Q29" s="19"/>
      <c r="R29" s="19"/>
      <c r="S29" s="19"/>
      <c r="T29" s="19"/>
      <c r="U29" s="19"/>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row>
    <row r="30" spans="1:64" s="23" customFormat="1" ht="16.2" x14ac:dyDescent="0.35">
      <c r="A30" s="68"/>
      <c r="B30" s="410" t="s">
        <v>116</v>
      </c>
      <c r="C30" s="411"/>
      <c r="D30" s="411"/>
      <c r="E30" s="78" t="str">
        <f>IF(OR(ISBLANK(E29),ISBLANK(E24)),"",E29-(E24/2))</f>
        <v/>
      </c>
      <c r="F30" s="118" t="s">
        <v>15</v>
      </c>
      <c r="G30" s="170"/>
      <c r="H30" s="118"/>
      <c r="I30" s="118"/>
      <c r="J30" s="118"/>
      <c r="K30" s="179"/>
      <c r="L30" s="70"/>
      <c r="M30" s="19"/>
      <c r="N30" s="19"/>
      <c r="O30" s="19"/>
      <c r="P30" s="19"/>
      <c r="Q30" s="19"/>
      <c r="R30" s="19"/>
      <c r="S30" s="19"/>
      <c r="T30" s="19"/>
      <c r="U30" s="19"/>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row>
    <row r="31" spans="1:64" s="23" customFormat="1" ht="16.2" x14ac:dyDescent="0.35">
      <c r="A31" s="68"/>
      <c r="B31" s="408" t="s">
        <v>973</v>
      </c>
      <c r="C31" s="409"/>
      <c r="D31" s="409"/>
      <c r="E31" s="291" t="str">
        <f>IF(OR(ISBLANK(E30),ISBLANK(E29),ISBLANK(E25),ISBLANK(E24)),"",(E30*E25))</f>
        <v/>
      </c>
      <c r="F31" s="278" t="s">
        <v>3</v>
      </c>
      <c r="G31" s="170"/>
      <c r="H31" s="118"/>
      <c r="I31" s="118"/>
      <c r="J31" s="118"/>
      <c r="K31" s="179"/>
      <c r="L31" s="70"/>
      <c r="M31" s="19"/>
      <c r="N31" s="19"/>
      <c r="O31" s="19"/>
      <c r="P31" s="19"/>
      <c r="Q31" s="19"/>
      <c r="R31" s="19"/>
      <c r="S31" s="19"/>
      <c r="T31" s="19"/>
      <c r="U31" s="19"/>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row>
    <row r="32" spans="1:64" s="23" customFormat="1" ht="14.4" x14ac:dyDescent="0.3">
      <c r="A32" s="117"/>
      <c r="B32" s="178"/>
      <c r="C32" s="118"/>
      <c r="D32" s="118"/>
      <c r="E32" s="118"/>
      <c r="F32" s="118"/>
      <c r="G32" s="170"/>
      <c r="H32" s="118"/>
      <c r="I32" s="118"/>
      <c r="J32" s="118"/>
      <c r="K32" s="179"/>
      <c r="L32" s="70"/>
      <c r="M32" s="116"/>
      <c r="N32" s="116"/>
      <c r="O32" s="19"/>
      <c r="P32" s="19"/>
      <c r="Q32" s="19"/>
      <c r="R32" s="19"/>
      <c r="S32" s="19"/>
      <c r="T32" s="19"/>
      <c r="U32" s="19"/>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row>
    <row r="33" spans="1:64" s="23" customFormat="1" ht="15" thickBot="1" x14ac:dyDescent="0.35">
      <c r="A33" s="117"/>
      <c r="B33" s="194"/>
      <c r="C33" s="195"/>
      <c r="D33" s="195"/>
      <c r="E33" s="195"/>
      <c r="F33" s="195"/>
      <c r="G33" s="279"/>
      <c r="H33" s="195"/>
      <c r="I33" s="195"/>
      <c r="J33" s="195"/>
      <c r="K33" s="198"/>
      <c r="L33" s="70"/>
      <c r="M33" s="116"/>
      <c r="N33" s="116"/>
      <c r="O33" s="19"/>
      <c r="P33" s="19"/>
      <c r="Q33" s="19"/>
      <c r="R33" s="19"/>
      <c r="S33" s="19"/>
      <c r="T33" s="19"/>
      <c r="U33" s="19"/>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row>
    <row r="34" spans="1:64" s="23" customFormat="1" ht="14.4" x14ac:dyDescent="0.3">
      <c r="A34" s="117"/>
      <c r="B34" s="117"/>
      <c r="C34" s="117"/>
      <c r="D34" s="117"/>
      <c r="E34" s="117"/>
      <c r="F34" s="117"/>
      <c r="G34" s="171"/>
      <c r="H34" s="117"/>
      <c r="I34" s="117"/>
      <c r="J34" s="117"/>
      <c r="K34" s="343" t="s">
        <v>998</v>
      </c>
      <c r="L34" s="70"/>
      <c r="M34" s="116"/>
      <c r="N34" s="116"/>
      <c r="O34" s="19"/>
      <c r="P34" s="19"/>
      <c r="Q34" s="19"/>
      <c r="R34" s="19"/>
      <c r="S34" s="19"/>
      <c r="T34" s="19"/>
      <c r="U34" s="19"/>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row>
    <row r="35" spans="1:64" s="23" customFormat="1" ht="14.4" hidden="1" x14ac:dyDescent="0.3">
      <c r="A35" s="70"/>
      <c r="B35" s="117"/>
      <c r="C35" s="117"/>
      <c r="D35" s="117"/>
      <c r="E35" s="117"/>
      <c r="F35" s="117"/>
      <c r="G35" s="171"/>
      <c r="H35" s="117"/>
      <c r="I35" s="117"/>
      <c r="J35" s="117"/>
      <c r="K35" s="117"/>
      <c r="L35" s="70"/>
      <c r="M35" s="116"/>
      <c r="N35" s="116"/>
      <c r="O35" s="19"/>
      <c r="P35" s="19"/>
      <c r="Q35" s="19"/>
      <c r="R35" s="19"/>
      <c r="S35" s="19"/>
      <c r="T35" s="19"/>
      <c r="U35" s="19"/>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row>
    <row r="36" spans="1:64" ht="14.4" hidden="1" x14ac:dyDescent="0.3">
      <c r="A36" s="18"/>
      <c r="B36" s="117"/>
      <c r="C36" s="117"/>
      <c r="D36" s="117"/>
      <c r="E36" s="70"/>
      <c r="F36" s="70"/>
      <c r="G36" s="268"/>
      <c r="H36" s="70"/>
      <c r="I36" s="70"/>
      <c r="J36" s="70"/>
      <c r="K36" s="70"/>
      <c r="L36" s="18"/>
      <c r="M36" s="116"/>
      <c r="N36" s="116"/>
    </row>
    <row r="37" spans="1:64" ht="14.4" x14ac:dyDescent="0.3">
      <c r="A37" s="18"/>
      <c r="B37" s="18"/>
      <c r="C37" s="18"/>
      <c r="D37" s="18"/>
      <c r="E37" s="18"/>
      <c r="F37" s="18"/>
      <c r="G37" s="269"/>
      <c r="H37" s="18"/>
      <c r="I37" s="18"/>
      <c r="J37" s="18"/>
      <c r="K37" s="18"/>
      <c r="L37" s="18"/>
      <c r="M37" s="116"/>
      <c r="N37" s="116"/>
    </row>
    <row r="38" spans="1:64" ht="14.4" x14ac:dyDescent="0.3">
      <c r="A38" s="18"/>
      <c r="B38" s="18"/>
      <c r="C38" s="18"/>
      <c r="D38" s="18"/>
      <c r="E38" s="18"/>
      <c r="F38" s="18"/>
      <c r="G38" s="269"/>
      <c r="H38" s="18"/>
      <c r="I38" s="18"/>
      <c r="J38" s="18"/>
      <c r="K38" s="18"/>
      <c r="L38" s="18"/>
      <c r="M38" s="116"/>
      <c r="N38" s="116"/>
    </row>
    <row r="39" spans="1:64" ht="14.4" hidden="1" x14ac:dyDescent="0.3">
      <c r="A39" s="18"/>
      <c r="B39" s="18"/>
      <c r="C39" s="18"/>
      <c r="D39" s="18"/>
      <c r="E39" s="12"/>
      <c r="F39" s="12"/>
      <c r="G39" s="270"/>
      <c r="H39" s="12"/>
      <c r="I39" s="12"/>
      <c r="J39" s="12"/>
      <c r="K39" s="12"/>
      <c r="L39" s="12"/>
    </row>
    <row r="40" spans="1:64" ht="14.4" hidden="1" x14ac:dyDescent="0.3">
      <c r="A40" s="18"/>
      <c r="B40" s="18"/>
      <c r="C40" s="18"/>
      <c r="D40" s="18"/>
      <c r="E40" s="12"/>
      <c r="F40" s="12"/>
      <c r="G40" s="270"/>
      <c r="H40" s="12"/>
      <c r="I40" s="12"/>
      <c r="J40" s="12"/>
      <c r="K40" s="12"/>
      <c r="L40" s="12"/>
    </row>
    <row r="41" spans="1:64" ht="14.4" hidden="1" x14ac:dyDescent="0.3">
      <c r="A41" s="18"/>
      <c r="B41" s="18"/>
      <c r="C41" s="18"/>
      <c r="D41" s="18"/>
      <c r="E41" s="12"/>
      <c r="F41" s="12"/>
      <c r="G41" s="270"/>
      <c r="H41" s="12"/>
      <c r="I41" s="12"/>
      <c r="J41" s="12"/>
      <c r="K41" s="12"/>
      <c r="L41" s="12"/>
    </row>
    <row r="42" spans="1:64" ht="14.4" hidden="1" x14ac:dyDescent="0.3">
      <c r="A42" s="18"/>
      <c r="B42" s="18"/>
      <c r="C42" s="18"/>
      <c r="D42" s="18"/>
      <c r="E42" s="12"/>
      <c r="F42" s="12"/>
      <c r="G42" s="270"/>
      <c r="H42" s="12"/>
      <c r="I42" s="12"/>
      <c r="J42" s="12"/>
      <c r="K42" s="12"/>
      <c r="L42" s="12"/>
    </row>
    <row r="43" spans="1:64" ht="14.4" hidden="1" x14ac:dyDescent="0.3">
      <c r="A43" s="18"/>
      <c r="B43" s="18"/>
      <c r="C43" s="18"/>
      <c r="D43" s="18"/>
      <c r="E43" s="12"/>
      <c r="F43" s="12"/>
      <c r="G43" s="270"/>
      <c r="H43" s="12"/>
      <c r="I43" s="12"/>
      <c r="J43" s="12"/>
      <c r="K43" s="12"/>
      <c r="L43" s="12"/>
    </row>
    <row r="44" spans="1:64" ht="14.4" hidden="1" x14ac:dyDescent="0.3">
      <c r="A44" s="18"/>
      <c r="B44" s="18"/>
      <c r="C44" s="18"/>
      <c r="D44" s="18"/>
      <c r="E44" s="12"/>
      <c r="F44" s="12"/>
      <c r="G44" s="270"/>
      <c r="H44" s="12"/>
      <c r="I44" s="12"/>
      <c r="J44" s="12"/>
      <c r="K44" s="12"/>
      <c r="L44" s="12"/>
    </row>
    <row r="45" spans="1:64" ht="14.4" hidden="1" x14ac:dyDescent="0.3">
      <c r="A45" s="17"/>
      <c r="B45" s="17"/>
      <c r="C45" s="115"/>
      <c r="D45" s="115"/>
      <c r="E45" s="7"/>
      <c r="F45" s="7"/>
      <c r="G45" s="270"/>
      <c r="H45" s="7"/>
      <c r="I45" s="7"/>
      <c r="J45" s="7"/>
      <c r="K45" s="1"/>
      <c r="L45" s="1"/>
    </row>
    <row r="46" spans="1:64" ht="14.4" hidden="1" x14ac:dyDescent="0.3">
      <c r="A46" s="17"/>
      <c r="B46" s="17"/>
      <c r="C46" s="115"/>
      <c r="D46" s="115"/>
      <c r="E46" s="7"/>
      <c r="F46" s="7"/>
      <c r="G46" s="271"/>
      <c r="H46" s="7"/>
      <c r="I46" s="7"/>
      <c r="J46" s="7"/>
      <c r="K46" s="1"/>
      <c r="L46" s="1"/>
    </row>
    <row r="47" spans="1:64" ht="14.4" hidden="1" x14ac:dyDescent="0.3">
      <c r="A47" s="17"/>
      <c r="B47" s="17"/>
      <c r="C47" s="115"/>
      <c r="D47" s="115"/>
      <c r="E47" s="7"/>
      <c r="F47" s="7"/>
      <c r="G47" s="271"/>
      <c r="H47" s="7"/>
      <c r="I47" s="7"/>
      <c r="J47" s="7"/>
      <c r="K47" s="1"/>
      <c r="L47" s="1"/>
    </row>
    <row r="48" spans="1:64" ht="14.4" hidden="1" x14ac:dyDescent="0.3">
      <c r="A48" s="17"/>
      <c r="B48" s="17"/>
      <c r="C48" s="115"/>
      <c r="D48" s="115"/>
      <c r="E48" s="7"/>
      <c r="F48" s="7"/>
      <c r="G48" s="271"/>
      <c r="H48" s="7"/>
      <c r="I48" s="7"/>
      <c r="J48" s="7"/>
      <c r="K48" s="1"/>
      <c r="L48" s="1"/>
    </row>
    <row r="49" spans="1:12" ht="14.4" hidden="1" x14ac:dyDescent="0.3">
      <c r="A49" s="17"/>
      <c r="B49" s="17"/>
      <c r="C49" s="115"/>
      <c r="D49" s="115"/>
      <c r="E49" s="7"/>
      <c r="F49" s="7"/>
      <c r="G49" s="271"/>
      <c r="H49" s="7"/>
      <c r="I49" s="7"/>
      <c r="J49" s="7"/>
      <c r="K49" s="1"/>
      <c r="L49" s="1"/>
    </row>
    <row r="50" spans="1:12" ht="14.4" hidden="1" x14ac:dyDescent="0.3">
      <c r="A50" s="17"/>
      <c r="B50" s="17"/>
      <c r="C50" s="115"/>
      <c r="D50" s="115"/>
      <c r="E50" s="7"/>
      <c r="F50" s="7"/>
      <c r="G50" s="271"/>
      <c r="H50" s="7"/>
      <c r="I50" s="7"/>
      <c r="J50" s="7"/>
      <c r="K50" s="1"/>
      <c r="L50" s="1"/>
    </row>
    <row r="51" spans="1:12" ht="14.4" hidden="1" x14ac:dyDescent="0.3">
      <c r="A51" s="17"/>
      <c r="B51" s="17"/>
      <c r="C51" s="115"/>
      <c r="D51" s="115"/>
      <c r="E51" s="7"/>
      <c r="F51" s="7"/>
      <c r="G51" s="271"/>
      <c r="H51" s="7"/>
      <c r="I51" s="7"/>
      <c r="J51" s="7"/>
      <c r="K51" s="1"/>
      <c r="L51" s="1"/>
    </row>
    <row r="52" spans="1:12" ht="14.4" hidden="1" x14ac:dyDescent="0.3">
      <c r="A52" s="17"/>
      <c r="B52" s="17"/>
      <c r="C52" s="115"/>
      <c r="D52" s="115"/>
      <c r="E52" s="7"/>
      <c r="F52" s="7"/>
      <c r="G52" s="271"/>
      <c r="H52" s="7"/>
      <c r="I52" s="7"/>
      <c r="J52" s="7"/>
      <c r="K52" s="1"/>
      <c r="L52" s="1"/>
    </row>
    <row r="53" spans="1:12" ht="14.4" hidden="1" x14ac:dyDescent="0.3">
      <c r="A53" s="17"/>
      <c r="B53" s="17"/>
      <c r="C53" s="115"/>
      <c r="D53" s="115"/>
      <c r="E53" s="7"/>
      <c r="F53" s="7"/>
      <c r="G53" s="271"/>
      <c r="H53" s="7"/>
      <c r="I53" s="7"/>
      <c r="J53" s="7"/>
      <c r="K53" s="1"/>
      <c r="L53" s="1"/>
    </row>
    <row r="54" spans="1:12" ht="14.4" hidden="1" x14ac:dyDescent="0.3">
      <c r="A54" s="17"/>
      <c r="B54" s="17"/>
      <c r="C54" s="115"/>
      <c r="D54" s="115"/>
      <c r="E54" s="7"/>
      <c r="F54" s="7"/>
      <c r="G54" s="271"/>
      <c r="H54" s="7"/>
      <c r="I54" s="7"/>
      <c r="J54" s="7"/>
      <c r="K54" s="1"/>
      <c r="L54" s="1"/>
    </row>
    <row r="55" spans="1:12" ht="14.4" hidden="1" x14ac:dyDescent="0.3">
      <c r="A55" s="17"/>
      <c r="B55" s="17"/>
      <c r="C55" s="115"/>
      <c r="D55" s="115"/>
      <c r="E55" s="8"/>
      <c r="F55" s="7"/>
      <c r="G55" s="271"/>
      <c r="H55" s="7"/>
      <c r="I55" s="7"/>
      <c r="J55" s="7"/>
      <c r="K55" s="1"/>
      <c r="L55" s="1"/>
    </row>
    <row r="56" spans="1:12" ht="14.4" hidden="1" x14ac:dyDescent="0.3">
      <c r="A56" s="17"/>
      <c r="B56" s="17"/>
      <c r="C56" s="115"/>
      <c r="D56" s="115"/>
      <c r="E56" s="8"/>
      <c r="F56" s="7"/>
      <c r="G56" s="271"/>
      <c r="H56" s="7"/>
      <c r="I56" s="7"/>
      <c r="J56" s="7"/>
      <c r="K56" s="1"/>
      <c r="L56" s="1"/>
    </row>
    <row r="57" spans="1:12" ht="14.4" hidden="1" x14ac:dyDescent="0.3">
      <c r="A57" s="17"/>
      <c r="B57" s="17"/>
      <c r="C57" s="115"/>
      <c r="D57" s="115"/>
      <c r="E57" s="8"/>
      <c r="F57" s="7"/>
      <c r="G57" s="271"/>
      <c r="H57" s="7"/>
      <c r="I57" s="7"/>
      <c r="J57" s="7"/>
      <c r="K57" s="1"/>
      <c r="L57" s="1"/>
    </row>
    <row r="58" spans="1:12" ht="14.4" hidden="1" x14ac:dyDescent="0.3">
      <c r="A58" s="17"/>
      <c r="B58" s="17"/>
      <c r="C58" s="115"/>
      <c r="D58" s="115"/>
      <c r="E58" s="8"/>
      <c r="F58" s="7"/>
      <c r="G58" s="271"/>
      <c r="H58" s="7"/>
      <c r="I58" s="7"/>
      <c r="J58" s="7"/>
      <c r="K58" s="1"/>
    </row>
    <row r="59" spans="1:12" ht="14.4" hidden="1" x14ac:dyDescent="0.3">
      <c r="A59" s="17"/>
      <c r="B59" s="17"/>
      <c r="C59" s="115"/>
      <c r="D59" s="115"/>
      <c r="E59" s="8"/>
      <c r="F59" s="7"/>
      <c r="G59" s="271"/>
      <c r="H59" s="7"/>
      <c r="I59" s="7"/>
      <c r="J59" s="7"/>
      <c r="K59" s="1"/>
    </row>
    <row r="60" spans="1:12" ht="14.4" hidden="1" x14ac:dyDescent="0.3">
      <c r="A60" s="17"/>
      <c r="B60" s="17"/>
      <c r="C60" s="115"/>
      <c r="D60" s="115"/>
      <c r="E60" s="8"/>
      <c r="F60" s="7"/>
      <c r="G60" s="271"/>
      <c r="H60" s="7"/>
      <c r="I60" s="7"/>
      <c r="J60" s="7"/>
      <c r="K60" s="1"/>
    </row>
    <row r="61" spans="1:12" ht="14.4" hidden="1" x14ac:dyDescent="0.3">
      <c r="A61" s="17"/>
      <c r="B61" s="17"/>
      <c r="C61" s="115"/>
      <c r="D61" s="115"/>
      <c r="E61" s="8"/>
      <c r="F61" s="7"/>
      <c r="G61" s="271"/>
      <c r="H61" s="7"/>
      <c r="I61" s="7"/>
      <c r="J61" s="7"/>
      <c r="K61" s="1"/>
    </row>
    <row r="62" spans="1:12" ht="14.4" hidden="1" x14ac:dyDescent="0.3">
      <c r="A62" s="17"/>
      <c r="B62" s="17"/>
      <c r="C62" s="115"/>
      <c r="D62" s="115"/>
      <c r="E62" s="8"/>
      <c r="F62" s="7"/>
      <c r="G62" s="271"/>
      <c r="H62" s="7"/>
      <c r="I62" s="7"/>
      <c r="J62" s="7"/>
      <c r="K62" s="1"/>
    </row>
    <row r="63" spans="1:12" ht="14.4" hidden="1" x14ac:dyDescent="0.3">
      <c r="A63" s="17"/>
      <c r="B63" s="17"/>
      <c r="C63" s="115"/>
      <c r="D63" s="115"/>
      <c r="E63" s="8"/>
      <c r="F63" s="7"/>
      <c r="G63" s="271"/>
      <c r="H63" s="7"/>
      <c r="I63" s="7"/>
      <c r="J63" s="7"/>
      <c r="K63" s="1"/>
    </row>
    <row r="64" spans="1:12" ht="14.4" hidden="1" x14ac:dyDescent="0.3">
      <c r="A64" s="17"/>
      <c r="B64" s="17"/>
      <c r="C64" s="115"/>
      <c r="D64" s="115"/>
      <c r="E64" s="8"/>
      <c r="F64" s="7"/>
      <c r="G64" s="271"/>
      <c r="H64" s="7"/>
      <c r="I64" s="7"/>
      <c r="J64" s="10"/>
      <c r="K64" s="1"/>
    </row>
    <row r="65" spans="1:11" ht="14.4" hidden="1" x14ac:dyDescent="0.3">
      <c r="A65" s="17"/>
      <c r="B65" s="17"/>
      <c r="C65" s="115"/>
      <c r="D65" s="115"/>
      <c r="E65" s="8"/>
      <c r="F65" s="7"/>
      <c r="G65" s="271"/>
      <c r="H65" s="7"/>
      <c r="I65" s="7"/>
      <c r="J65" s="7"/>
      <c r="K65" s="1"/>
    </row>
    <row r="66" spans="1:11" ht="14.4" hidden="1" x14ac:dyDescent="0.3">
      <c r="A66" s="17"/>
      <c r="B66" s="17"/>
      <c r="C66" s="115"/>
      <c r="D66" s="115"/>
      <c r="E66" s="8"/>
      <c r="F66" s="7"/>
      <c r="G66" s="271"/>
      <c r="H66" s="7"/>
      <c r="I66" s="7"/>
      <c r="J66" s="7"/>
      <c r="K66" s="1"/>
    </row>
    <row r="67" spans="1:11" ht="14.4" hidden="1" x14ac:dyDescent="0.3">
      <c r="A67" s="17"/>
      <c r="B67" s="17"/>
      <c r="C67" s="115"/>
      <c r="D67" s="115"/>
      <c r="E67" s="8"/>
      <c r="F67" s="7"/>
      <c r="G67" s="271"/>
      <c r="H67" s="7"/>
      <c r="I67" s="7"/>
      <c r="J67" s="7"/>
      <c r="K67" s="1"/>
    </row>
    <row r="68" spans="1:11" ht="14.4" hidden="1" x14ac:dyDescent="0.3">
      <c r="A68" s="17"/>
      <c r="B68" s="17"/>
      <c r="C68" s="115"/>
      <c r="D68" s="115"/>
      <c r="E68" s="8"/>
      <c r="F68" s="7"/>
      <c r="G68" s="271"/>
      <c r="H68" s="7"/>
      <c r="I68" s="7"/>
      <c r="J68" s="7"/>
      <c r="K68" s="1"/>
    </row>
    <row r="69" spans="1:11" ht="14.4" hidden="1" x14ac:dyDescent="0.3">
      <c r="A69" s="17"/>
      <c r="B69" s="17"/>
      <c r="C69" s="115"/>
      <c r="D69" s="115"/>
      <c r="E69" s="8"/>
      <c r="F69" s="7"/>
      <c r="G69" s="271"/>
      <c r="H69" s="7"/>
      <c r="I69" s="7"/>
      <c r="J69" s="7"/>
      <c r="K69" s="1"/>
    </row>
    <row r="70" spans="1:11" ht="14.4" hidden="1" x14ac:dyDescent="0.3">
      <c r="A70" s="17"/>
      <c r="E70" s="8"/>
      <c r="F70" s="7"/>
      <c r="G70" s="271"/>
      <c r="H70" s="7"/>
      <c r="I70" s="7"/>
      <c r="J70" s="7"/>
      <c r="K70" s="1"/>
    </row>
    <row r="71" spans="1:11" ht="14.4" hidden="1" x14ac:dyDescent="0.3">
      <c r="A71" s="17"/>
      <c r="E71" s="9"/>
      <c r="F71" s="10"/>
      <c r="G71" s="271"/>
      <c r="H71" s="10"/>
      <c r="I71" s="10"/>
      <c r="J71" s="10"/>
      <c r="K71" s="1"/>
    </row>
    <row r="72" spans="1:11" ht="14.4" hidden="1" x14ac:dyDescent="0.3">
      <c r="A72" s="17"/>
      <c r="F72" s="1"/>
      <c r="G72" s="272"/>
      <c r="H72" s="1"/>
      <c r="I72" s="1"/>
      <c r="J72" s="1"/>
      <c r="K72" s="1"/>
    </row>
    <row r="73" spans="1:11" ht="14.4" hidden="1" x14ac:dyDescent="0.3">
      <c r="A73" s="17"/>
      <c r="G73" s="273"/>
      <c r="I73" s="1"/>
      <c r="J73" s="1"/>
      <c r="K73" s="1"/>
    </row>
    <row r="74" spans="1:11" ht="14.4" hidden="1" x14ac:dyDescent="0.3">
      <c r="A74" s="17"/>
      <c r="I74" s="1"/>
      <c r="J74" s="1"/>
      <c r="K74" s="1"/>
    </row>
    <row r="75" spans="1:11" ht="14.4" hidden="1" x14ac:dyDescent="0.3">
      <c r="A75" s="17"/>
      <c r="I75" s="1"/>
      <c r="J75" s="1"/>
      <c r="K75" s="1"/>
    </row>
    <row r="76" spans="1:11" ht="14.4" hidden="1" x14ac:dyDescent="0.3">
      <c r="A76" s="17"/>
      <c r="I76" s="1"/>
      <c r="J76" s="1"/>
      <c r="K76" s="1"/>
    </row>
    <row r="77" spans="1:11" ht="14.4" hidden="1" x14ac:dyDescent="0.3">
      <c r="A77" s="17"/>
      <c r="I77" s="1"/>
      <c r="J77" s="1"/>
      <c r="K77" s="1"/>
    </row>
    <row r="78" spans="1:11" ht="14.4" hidden="1" x14ac:dyDescent="0.3">
      <c r="A78" s="17"/>
      <c r="I78" s="1"/>
      <c r="J78" s="1"/>
      <c r="K78" s="1"/>
    </row>
    <row r="79" spans="1:11" ht="14.4" hidden="1" x14ac:dyDescent="0.3">
      <c r="A79" s="17"/>
      <c r="I79" s="1"/>
      <c r="J79" s="1"/>
      <c r="K79" s="1"/>
    </row>
    <row r="80" spans="1:11" ht="14.4" hidden="1" x14ac:dyDescent="0.3">
      <c r="A80" s="17"/>
      <c r="I80" s="1"/>
      <c r="J80" s="1"/>
      <c r="K80" s="1"/>
    </row>
    <row r="81" spans="1:11" ht="14.4" hidden="1" x14ac:dyDescent="0.3">
      <c r="A81" s="17"/>
      <c r="I81" s="1"/>
      <c r="J81" s="1"/>
      <c r="K81" s="1"/>
    </row>
    <row r="82" spans="1:11" ht="14.4" hidden="1" x14ac:dyDescent="0.3">
      <c r="A82" s="17"/>
    </row>
    <row r="83" spans="1:11" ht="14.4" hidden="1" x14ac:dyDescent="0.3">
      <c r="A83" s="17"/>
    </row>
    <row r="84" spans="1:11" ht="14.4" hidden="1" x14ac:dyDescent="0.3">
      <c r="A84" s="17"/>
    </row>
    <row r="85" spans="1:11" ht="14.4" hidden="1" x14ac:dyDescent="0.3">
      <c r="A85" s="17"/>
    </row>
    <row r="86" spans="1:11" ht="14.4" hidden="1" x14ac:dyDescent="0.3">
      <c r="A86" s="17"/>
    </row>
    <row r="87" spans="1:11" ht="14.4" hidden="1" x14ac:dyDescent="0.3">
      <c r="A87" s="17"/>
    </row>
    <row r="88" spans="1:11" ht="14.4" hidden="1" x14ac:dyDescent="0.3">
      <c r="A88" s="17"/>
    </row>
    <row r="89" spans="1:11" ht="14.4" hidden="1" x14ac:dyDescent="0.3">
      <c r="A89" s="17"/>
    </row>
    <row r="90" spans="1:11" ht="14.4" hidden="1" x14ac:dyDescent="0.3">
      <c r="A90" s="17"/>
    </row>
    <row r="91" spans="1:11" ht="14.4" hidden="1" x14ac:dyDescent="0.3">
      <c r="A91" s="17"/>
    </row>
    <row r="92" spans="1:11" ht="14.4" hidden="1" x14ac:dyDescent="0.3">
      <c r="A92" s="17"/>
    </row>
    <row r="93" spans="1:11" ht="14.4" hidden="1" x14ac:dyDescent="0.3">
      <c r="A93" s="17"/>
    </row>
    <row r="94" spans="1:11" ht="14.4" hidden="1" x14ac:dyDescent="0.3">
      <c r="A94" s="17"/>
    </row>
    <row r="95" spans="1:11" ht="14.4" hidden="1" x14ac:dyDescent="0.3">
      <c r="A95" s="17"/>
    </row>
    <row r="96" spans="1:11" ht="14.4" hidden="1" x14ac:dyDescent="0.3">
      <c r="A96" s="17"/>
    </row>
    <row r="97" spans="1:1" ht="14.4" hidden="1" x14ac:dyDescent="0.3">
      <c r="A97" s="17"/>
    </row>
    <row r="98" spans="1:1" ht="14.4" hidden="1" x14ac:dyDescent="0.3">
      <c r="A98" s="17"/>
    </row>
    <row r="99" spans="1:1" ht="14.4" hidden="1" x14ac:dyDescent="0.3">
      <c r="A99" s="17"/>
    </row>
    <row r="100" spans="1:1" ht="14.4" hidden="1" x14ac:dyDescent="0.3">
      <c r="A100" s="17"/>
    </row>
    <row r="101" spans="1:1" ht="14.4" hidden="1" x14ac:dyDescent="0.3">
      <c r="A101" s="17"/>
    </row>
    <row r="102" spans="1:1" ht="15" hidden="1" customHeight="1" x14ac:dyDescent="0.3"/>
  </sheetData>
  <sheetProtection algorithmName="SHA-512" hashValue="jKn7ZxnpKQ2XFd51gigHbCb2g04Z+We5tUhGLI+dpbKLyu9HTFmaQ6FegLLDmi8tB/E+zn3cVEdfBr/xxDC4cg==" saltValue="LBxxLwHiOMTabsCPyXryXw==" spinCount="100000" sheet="1" objects="1" scenarios="1" selectLockedCells="1"/>
  <mergeCells count="12">
    <mergeCell ref="E3:K3"/>
    <mergeCell ref="B20:K22"/>
    <mergeCell ref="A2:N2"/>
    <mergeCell ref="B31:D31"/>
    <mergeCell ref="B30:D30"/>
    <mergeCell ref="B29:D29"/>
    <mergeCell ref="B28:D28"/>
    <mergeCell ref="B27:D27"/>
    <mergeCell ref="B26:D26"/>
    <mergeCell ref="B25:D25"/>
    <mergeCell ref="B24:D24"/>
    <mergeCell ref="B5:H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110"/>
  <sheetViews>
    <sheetView showGridLines="0" showRowColHeaders="0" zoomScale="75" zoomScaleNormal="75" workbookViewId="0">
      <selection activeCell="D11" sqref="D11"/>
    </sheetView>
  </sheetViews>
  <sheetFormatPr defaultColWidth="0" defaultRowHeight="14.4" zeroHeight="1" x14ac:dyDescent="0.3"/>
  <cols>
    <col min="1" max="1" width="28.5546875" style="4" customWidth="1"/>
    <col min="2" max="2" width="31.6640625" style="4" bestFit="1" customWidth="1"/>
    <col min="3" max="3" width="2" style="4" customWidth="1"/>
    <col min="4" max="4" width="9.109375" style="4" customWidth="1"/>
    <col min="5" max="5" width="6.6640625" style="4" customWidth="1"/>
    <col min="6" max="6" width="10.6640625" style="4" customWidth="1"/>
    <col min="7" max="7" width="14" style="4" customWidth="1"/>
    <col min="8" max="8" width="2" style="4" customWidth="1"/>
    <col min="9" max="9" width="9.109375" style="4" customWidth="1"/>
    <col min="10" max="10" width="12.5546875" style="4" customWidth="1"/>
    <col min="11" max="13" width="9.109375" style="19" customWidth="1"/>
    <col min="14" max="20" width="0" style="19" hidden="1" customWidth="1"/>
    <col min="21" max="63" width="0" style="22" hidden="1" customWidth="1"/>
    <col min="64" max="16384" width="9.109375" style="23" hidden="1"/>
  </cols>
  <sheetData>
    <row r="1" spans="1:63" s="15" customFormat="1" ht="27" customHeight="1" x14ac:dyDescent="0.4">
      <c r="J1" s="132" t="s">
        <v>1048</v>
      </c>
    </row>
    <row r="2" spans="1:63" s="15" customFormat="1" ht="27" customHeight="1" x14ac:dyDescent="0.5">
      <c r="A2" s="390" t="s">
        <v>1038</v>
      </c>
      <c r="B2" s="390"/>
      <c r="C2" s="390"/>
      <c r="D2" s="390"/>
      <c r="E2" s="390"/>
      <c r="F2" s="390"/>
      <c r="G2" s="390"/>
      <c r="H2" s="390"/>
      <c r="I2" s="390"/>
      <c r="J2" s="390"/>
      <c r="K2" s="390"/>
      <c r="L2" s="390"/>
      <c r="M2" s="390"/>
    </row>
    <row r="3" spans="1:63" s="16" customFormat="1" ht="105" customHeight="1" x14ac:dyDescent="0.4">
      <c r="D3" s="413" t="s">
        <v>978</v>
      </c>
      <c r="E3" s="413"/>
      <c r="F3" s="413"/>
      <c r="G3" s="413"/>
      <c r="H3" s="413"/>
      <c r="I3" s="413"/>
      <c r="J3" s="413"/>
    </row>
    <row r="4" spans="1:63" s="18" customFormat="1" ht="58.2" customHeight="1" x14ac:dyDescent="0.3">
      <c r="A4" s="37"/>
      <c r="D4" s="414" t="s">
        <v>1039</v>
      </c>
      <c r="E4" s="414"/>
      <c r="F4" s="414"/>
      <c r="G4" s="414"/>
      <c r="H4" s="414"/>
      <c r="I4" s="414"/>
      <c r="J4" s="414"/>
      <c r="K4" s="17"/>
      <c r="L4" s="17"/>
      <c r="M4" s="17"/>
      <c r="N4" s="17"/>
      <c r="O4" s="17"/>
      <c r="P4" s="17"/>
      <c r="Q4" s="17"/>
      <c r="R4" s="17"/>
      <c r="S4" s="17"/>
      <c r="T4" s="17"/>
    </row>
    <row r="5" spans="1:63" s="18" customFormat="1" ht="15" customHeight="1" x14ac:dyDescent="0.3">
      <c r="A5" s="37"/>
      <c r="D5" s="414"/>
      <c r="E5" s="414"/>
      <c r="F5" s="414"/>
      <c r="G5" s="414"/>
      <c r="H5" s="414"/>
      <c r="I5" s="414"/>
      <c r="J5" s="414"/>
      <c r="K5" s="115"/>
      <c r="L5" s="115"/>
      <c r="M5" s="115"/>
      <c r="N5" s="115"/>
      <c r="O5" s="115"/>
      <c r="P5" s="115"/>
      <c r="Q5" s="115"/>
      <c r="R5" s="115"/>
      <c r="S5" s="115"/>
      <c r="T5" s="115"/>
    </row>
    <row r="6" spans="1:63" s="18" customFormat="1" ht="15" customHeight="1" x14ac:dyDescent="0.3">
      <c r="A6" s="37"/>
      <c r="D6" s="414"/>
      <c r="E6" s="414"/>
      <c r="F6" s="414"/>
      <c r="G6" s="414"/>
      <c r="H6" s="414"/>
      <c r="I6" s="414"/>
      <c r="J6" s="414"/>
      <c r="K6" s="115"/>
      <c r="L6" s="115"/>
      <c r="M6" s="115"/>
      <c r="N6" s="115"/>
      <c r="O6" s="115"/>
      <c r="P6" s="115"/>
      <c r="Q6" s="115"/>
      <c r="R6" s="115"/>
      <c r="S6" s="115"/>
      <c r="T6" s="115"/>
    </row>
    <row r="7" spans="1:63" s="18" customFormat="1" ht="15" customHeight="1" thickBot="1" x14ac:dyDescent="0.35">
      <c r="A7" s="37"/>
      <c r="D7" s="192"/>
      <c r="E7" s="192"/>
      <c r="F7" s="192"/>
      <c r="G7" s="192"/>
      <c r="H7" s="192"/>
      <c r="I7" s="192"/>
      <c r="J7" s="192"/>
      <c r="K7" s="115"/>
      <c r="L7" s="115"/>
      <c r="M7" s="115"/>
      <c r="N7" s="115"/>
      <c r="O7" s="115"/>
      <c r="P7" s="115"/>
      <c r="Q7" s="115"/>
      <c r="R7" s="115"/>
      <c r="S7" s="115"/>
      <c r="T7" s="115"/>
    </row>
    <row r="8" spans="1:63" ht="18.75" customHeight="1" x14ac:dyDescent="0.4">
      <c r="A8" s="37"/>
      <c r="B8" s="296" t="s">
        <v>1037</v>
      </c>
      <c r="C8" s="297"/>
      <c r="D8" s="297"/>
      <c r="E8" s="297"/>
      <c r="F8" s="297"/>
      <c r="G8" s="297"/>
      <c r="H8" s="297"/>
      <c r="I8" s="297"/>
      <c r="J8" s="298"/>
      <c r="K8" s="17"/>
    </row>
    <row r="9" spans="1:63" ht="15" customHeight="1" x14ac:dyDescent="0.4">
      <c r="A9" s="37"/>
      <c r="B9" s="299"/>
      <c r="C9" s="300"/>
      <c r="D9" s="300"/>
      <c r="E9" s="300"/>
      <c r="F9" s="300"/>
      <c r="G9" s="300"/>
      <c r="H9" s="300"/>
      <c r="I9" s="300"/>
      <c r="J9" s="301"/>
      <c r="K9" s="17"/>
    </row>
    <row r="10" spans="1:63" ht="15" customHeight="1" x14ac:dyDescent="0.3">
      <c r="A10" s="37"/>
      <c r="B10" s="302" t="s">
        <v>22</v>
      </c>
      <c r="C10" s="303"/>
      <c r="D10" s="303"/>
      <c r="E10" s="303"/>
      <c r="F10" s="303"/>
      <c r="G10" s="304" t="s">
        <v>21</v>
      </c>
      <c r="H10" s="300"/>
      <c r="I10" s="300"/>
      <c r="J10" s="301"/>
      <c r="K10" s="17"/>
    </row>
    <row r="11" spans="1:63" ht="15" customHeight="1" x14ac:dyDescent="0.3">
      <c r="A11" s="37"/>
      <c r="B11" s="178" t="s">
        <v>17</v>
      </c>
      <c r="C11" s="118"/>
      <c r="D11" s="104"/>
      <c r="E11" s="118" t="s">
        <v>1</v>
      </c>
      <c r="F11" s="118"/>
      <c r="G11" s="210" t="s">
        <v>20</v>
      </c>
      <c r="H11" s="210"/>
      <c r="I11" s="295" t="str">
        <f>IF(OR(ISBLANK(D11),ISBLANK(D12)),"",(PI()*($D$11/10)*(($D$12/10)/2)^2))</f>
        <v/>
      </c>
      <c r="J11" s="305" t="s">
        <v>3</v>
      </c>
      <c r="K11" s="17"/>
    </row>
    <row r="12" spans="1:63" ht="16.2" x14ac:dyDescent="0.35">
      <c r="A12" s="37"/>
      <c r="B12" s="178" t="s">
        <v>0</v>
      </c>
      <c r="C12" s="118"/>
      <c r="D12" s="81"/>
      <c r="E12" s="118" t="s">
        <v>1</v>
      </c>
      <c r="F12" s="118"/>
      <c r="G12" s="278" t="s">
        <v>976</v>
      </c>
      <c r="H12" s="278"/>
      <c r="I12" s="314" t="str">
        <f>IF(OR(ISBLANK($D$15),ISBLANK($D$14),ISBLANK($D$13)),"",((D15*D14)-(D13/1000)))</f>
        <v/>
      </c>
      <c r="J12" s="306" t="s">
        <v>3</v>
      </c>
      <c r="K12" s="17"/>
    </row>
    <row r="13" spans="1:63" ht="15" customHeight="1" x14ac:dyDescent="0.3">
      <c r="A13" s="37"/>
      <c r="B13" s="178" t="s">
        <v>108</v>
      </c>
      <c r="C13" s="118"/>
      <c r="D13" s="81"/>
      <c r="E13" s="118" t="s">
        <v>4</v>
      </c>
      <c r="F13" s="196" t="s">
        <v>960</v>
      </c>
      <c r="G13" s="278" t="s">
        <v>16</v>
      </c>
      <c r="H13" s="278"/>
      <c r="I13" s="294" t="str">
        <f>IF(OR(ISBLANK(D12),ISBLANK($D$13),ISBLANK($I$11),ISBLANK($D$11),ISBLANK(I12),ISBLANK(D14),ISBLANK(D15)),"",(I12/I11))</f>
        <v/>
      </c>
      <c r="J13" s="306"/>
      <c r="K13" s="13"/>
      <c r="T13" s="22"/>
      <c r="BK13" s="23"/>
    </row>
    <row r="14" spans="1:63" ht="15" customHeight="1" x14ac:dyDescent="0.3">
      <c r="A14" s="39"/>
      <c r="B14" s="178" t="s">
        <v>13</v>
      </c>
      <c r="C14" s="118"/>
      <c r="D14" s="105"/>
      <c r="E14" s="118" t="s">
        <v>5</v>
      </c>
      <c r="F14" s="118"/>
      <c r="G14" s="190"/>
      <c r="H14" s="190"/>
      <c r="I14" s="190"/>
      <c r="J14" s="226"/>
      <c r="K14" s="13"/>
      <c r="T14" s="22"/>
      <c r="BK14" s="23"/>
    </row>
    <row r="15" spans="1:63" s="18" customFormat="1" ht="15" customHeight="1" thickBot="1" x14ac:dyDescent="0.4">
      <c r="A15" s="39"/>
      <c r="B15" s="194" t="s">
        <v>974</v>
      </c>
      <c r="C15" s="195"/>
      <c r="D15" s="307"/>
      <c r="E15" s="195" t="s">
        <v>15</v>
      </c>
      <c r="F15" s="195"/>
      <c r="G15" s="195" t="s">
        <v>11</v>
      </c>
      <c r="H15" s="195"/>
      <c r="I15" s="195"/>
      <c r="J15" s="198"/>
      <c r="K15" s="20"/>
      <c r="L15" s="17"/>
      <c r="M15" s="17"/>
      <c r="N15" s="17"/>
      <c r="O15" s="17"/>
      <c r="P15" s="17"/>
      <c r="Q15" s="17"/>
      <c r="R15" s="17"/>
      <c r="S15" s="17"/>
      <c r="T15" s="17"/>
    </row>
    <row r="16" spans="1:63" ht="15" customHeight="1" x14ac:dyDescent="0.3">
      <c r="A16" s="39"/>
      <c r="B16" s="116"/>
      <c r="C16" s="116"/>
      <c r="D16" s="116"/>
      <c r="E16" s="116"/>
      <c r="F16" s="75"/>
      <c r="G16" s="75"/>
      <c r="H16" s="75"/>
      <c r="I16" s="75"/>
      <c r="J16" s="344" t="s">
        <v>998</v>
      </c>
      <c r="K16" s="18"/>
    </row>
    <row r="17" spans="1:63" s="122" customFormat="1" ht="15" customHeight="1" x14ac:dyDescent="0.3">
      <c r="A17" s="39"/>
      <c r="B17" s="116"/>
      <c r="C17" s="116"/>
      <c r="D17" s="116"/>
      <c r="E17" s="116"/>
      <c r="F17" s="75"/>
      <c r="G17" s="75"/>
      <c r="H17" s="75"/>
      <c r="I17" s="75"/>
      <c r="J17" s="344"/>
      <c r="K17" s="18"/>
      <c r="L17" s="116"/>
      <c r="M17" s="116"/>
      <c r="N17" s="116"/>
      <c r="O17" s="116"/>
      <c r="P17" s="116"/>
      <c r="Q17" s="116"/>
      <c r="R17" s="116"/>
      <c r="S17" s="116"/>
      <c r="T17" s="116"/>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ht="54" customHeight="1" x14ac:dyDescent="0.3">
      <c r="A18" s="39"/>
      <c r="B18" s="412" t="s">
        <v>975</v>
      </c>
      <c r="C18" s="412"/>
      <c r="D18" s="412"/>
      <c r="E18" s="412"/>
      <c r="F18" s="412"/>
      <c r="G18" s="412"/>
      <c r="H18" s="412"/>
      <c r="I18" s="412"/>
      <c r="J18" s="412"/>
      <c r="K18" s="18"/>
    </row>
    <row r="19" spans="1:63" ht="4.8" customHeight="1" x14ac:dyDescent="0.3">
      <c r="A19" s="39"/>
      <c r="B19" s="75"/>
      <c r="C19" s="75"/>
      <c r="D19" s="75"/>
      <c r="E19" s="75"/>
      <c r="F19" s="75"/>
      <c r="G19" s="75"/>
      <c r="H19" s="75"/>
      <c r="I19" s="75"/>
      <c r="J19" s="75"/>
      <c r="K19" s="18"/>
    </row>
    <row r="20" spans="1:63" ht="3.6" customHeight="1" x14ac:dyDescent="0.3">
      <c r="A20" s="18"/>
      <c r="B20" s="75"/>
      <c r="C20" s="75"/>
      <c r="D20" s="75"/>
      <c r="E20" s="75"/>
      <c r="F20" s="75"/>
      <c r="G20" s="75"/>
      <c r="H20" s="75"/>
      <c r="I20" s="75"/>
      <c r="J20" s="75"/>
      <c r="K20" s="18"/>
    </row>
    <row r="21" spans="1:63" ht="4.2" customHeight="1" x14ac:dyDescent="0.3">
      <c r="A21" s="18"/>
      <c r="B21" s="17"/>
      <c r="C21" s="17"/>
      <c r="D21" s="17"/>
      <c r="E21" s="17"/>
      <c r="F21" s="17"/>
      <c r="G21" s="17"/>
      <c r="H21" s="17"/>
      <c r="I21" s="17"/>
      <c r="J21" s="18"/>
      <c r="K21" s="18"/>
    </row>
    <row r="22" spans="1:63" ht="3" customHeight="1" x14ac:dyDescent="0.3">
      <c r="A22" s="18"/>
      <c r="B22" s="17"/>
      <c r="C22" s="17"/>
      <c r="D22" s="17"/>
      <c r="E22" s="17"/>
      <c r="F22" s="17"/>
      <c r="G22" s="17"/>
      <c r="H22" s="17"/>
      <c r="I22" s="17"/>
      <c r="J22" s="18"/>
      <c r="K22" s="18"/>
    </row>
    <row r="23" spans="1:63" ht="3.6" customHeight="1" x14ac:dyDescent="0.3">
      <c r="A23" s="18"/>
      <c r="B23" s="17"/>
      <c r="C23" s="17"/>
      <c r="D23" s="17"/>
      <c r="E23" s="17"/>
      <c r="F23" s="17"/>
      <c r="G23" s="17"/>
      <c r="H23" s="17"/>
      <c r="I23" s="17"/>
      <c r="J23" s="18"/>
      <c r="K23" s="18"/>
    </row>
    <row r="24" spans="1:63" x14ac:dyDescent="0.3">
      <c r="A24" s="18"/>
      <c r="B24" s="17"/>
      <c r="C24" s="17"/>
      <c r="D24" s="17"/>
      <c r="E24" s="17"/>
      <c r="F24" s="17"/>
      <c r="G24" s="17"/>
      <c r="H24" s="17"/>
      <c r="I24" s="17"/>
      <c r="J24" s="18"/>
      <c r="K24" s="18"/>
    </row>
    <row r="25" spans="1:63" hidden="1" x14ac:dyDescent="0.3">
      <c r="A25" s="18"/>
      <c r="B25" s="18"/>
      <c r="C25" s="18"/>
      <c r="D25" s="18"/>
      <c r="E25" s="18"/>
      <c r="F25" s="18"/>
      <c r="G25" s="18"/>
      <c r="H25" s="18"/>
      <c r="I25" s="18"/>
      <c r="J25" s="18"/>
      <c r="K25" s="18"/>
    </row>
    <row r="26" spans="1:63" hidden="1" x14ac:dyDescent="0.3">
      <c r="A26" s="18"/>
      <c r="B26" s="18"/>
      <c r="C26" s="18"/>
      <c r="D26" s="18"/>
      <c r="E26" s="18"/>
      <c r="F26" s="18"/>
      <c r="G26" s="18"/>
      <c r="H26" s="18"/>
      <c r="I26" s="18"/>
      <c r="J26" s="18"/>
      <c r="K26" s="18"/>
    </row>
    <row r="27" spans="1:63" hidden="1" x14ac:dyDescent="0.3">
      <c r="A27" s="18"/>
      <c r="B27" s="18"/>
      <c r="C27" s="18"/>
      <c r="D27" s="18"/>
      <c r="E27" s="18"/>
      <c r="F27" s="18"/>
      <c r="G27" s="18"/>
      <c r="H27" s="18"/>
      <c r="I27" s="18"/>
      <c r="J27" s="18"/>
      <c r="K27" s="18"/>
    </row>
    <row r="28" spans="1:63" hidden="1" x14ac:dyDescent="0.3">
      <c r="A28" s="18"/>
      <c r="B28" s="18"/>
      <c r="C28" s="18"/>
      <c r="D28" s="18"/>
      <c r="E28" s="18"/>
      <c r="F28" s="18"/>
      <c r="G28" s="18"/>
      <c r="H28" s="18"/>
      <c r="I28" s="18"/>
      <c r="J28" s="18"/>
      <c r="K28" s="18"/>
    </row>
    <row r="29" spans="1:63" hidden="1" x14ac:dyDescent="0.3">
      <c r="A29" s="18"/>
      <c r="B29" s="18"/>
      <c r="C29" s="18"/>
      <c r="D29" s="18"/>
      <c r="E29" s="18"/>
      <c r="F29" s="18"/>
      <c r="G29" s="18"/>
      <c r="H29" s="18"/>
      <c r="I29" s="18"/>
      <c r="J29" s="18"/>
      <c r="K29" s="18"/>
    </row>
    <row r="30" spans="1:63" hidden="1" x14ac:dyDescent="0.3">
      <c r="A30" s="18"/>
      <c r="B30" s="18"/>
      <c r="C30" s="18"/>
      <c r="D30" s="18"/>
      <c r="E30" s="18"/>
      <c r="F30" s="18"/>
      <c r="G30" s="18"/>
      <c r="H30" s="18"/>
      <c r="I30" s="18"/>
      <c r="J30" s="18"/>
      <c r="K30" s="18"/>
    </row>
    <row r="31" spans="1:63" hidden="1" x14ac:dyDescent="0.3">
      <c r="A31" s="18"/>
      <c r="B31" s="18"/>
      <c r="C31" s="18"/>
      <c r="D31" s="18"/>
      <c r="E31" s="18"/>
      <c r="F31" s="18"/>
      <c r="G31" s="18"/>
      <c r="H31" s="18"/>
      <c r="I31" s="18"/>
      <c r="J31" s="18"/>
      <c r="K31" s="18"/>
    </row>
    <row r="32" spans="1:63" hidden="1" x14ac:dyDescent="0.3">
      <c r="A32" s="18"/>
      <c r="B32" s="18"/>
      <c r="C32" s="18"/>
      <c r="D32" s="18"/>
      <c r="E32" s="18"/>
      <c r="F32" s="18"/>
      <c r="G32" s="18"/>
      <c r="H32" s="18"/>
      <c r="I32" s="18"/>
      <c r="J32" s="18"/>
      <c r="K32" s="18"/>
    </row>
    <row r="33" spans="1:11" hidden="1" x14ac:dyDescent="0.3">
      <c r="A33" s="18"/>
      <c r="B33" s="18"/>
      <c r="C33" s="18"/>
      <c r="D33" s="18"/>
      <c r="E33" s="18"/>
      <c r="F33" s="18"/>
      <c r="G33" s="18"/>
      <c r="H33" s="18"/>
      <c r="I33" s="18"/>
      <c r="J33" s="18"/>
      <c r="K33" s="18"/>
    </row>
    <row r="34" spans="1:11" hidden="1" x14ac:dyDescent="0.3">
      <c r="A34" s="18"/>
      <c r="B34" s="18"/>
      <c r="C34" s="18"/>
      <c r="D34" s="18"/>
      <c r="E34" s="18"/>
      <c r="F34" s="18"/>
      <c r="G34" s="18"/>
      <c r="H34" s="18"/>
      <c r="I34" s="18"/>
      <c r="J34" s="18"/>
      <c r="K34" s="18"/>
    </row>
    <row r="35" spans="1:11" hidden="1" x14ac:dyDescent="0.3">
      <c r="A35" s="18"/>
      <c r="B35" s="18"/>
      <c r="C35" s="18"/>
      <c r="D35" s="18"/>
      <c r="E35" s="18"/>
      <c r="F35" s="18"/>
      <c r="G35" s="18"/>
      <c r="H35" s="18"/>
      <c r="I35" s="18"/>
      <c r="J35" s="18"/>
      <c r="K35" s="18"/>
    </row>
    <row r="36" spans="1:11" hidden="1" x14ac:dyDescent="0.3">
      <c r="A36" s="18"/>
      <c r="B36" s="18"/>
      <c r="C36" s="18"/>
      <c r="D36" s="18"/>
      <c r="E36" s="18"/>
      <c r="F36" s="18"/>
      <c r="G36" s="18"/>
      <c r="H36" s="18"/>
      <c r="I36" s="18"/>
      <c r="J36" s="18"/>
      <c r="K36" s="18"/>
    </row>
    <row r="37" spans="1:11" hidden="1" x14ac:dyDescent="0.3">
      <c r="A37" s="18"/>
      <c r="B37" s="18"/>
      <c r="C37" s="18"/>
      <c r="D37" s="18"/>
      <c r="E37" s="18"/>
      <c r="F37" s="18"/>
      <c r="G37" s="18"/>
      <c r="H37" s="18"/>
      <c r="I37" s="18"/>
      <c r="J37" s="18"/>
      <c r="K37" s="18"/>
    </row>
    <row r="38" spans="1:11" hidden="1" x14ac:dyDescent="0.3">
      <c r="A38" s="18"/>
      <c r="B38" s="18"/>
      <c r="C38" s="18"/>
      <c r="D38" s="18"/>
      <c r="E38" s="18"/>
      <c r="F38" s="18"/>
      <c r="G38" s="18"/>
      <c r="H38" s="18"/>
      <c r="I38" s="18"/>
      <c r="J38" s="18"/>
      <c r="K38" s="18"/>
    </row>
    <row r="39" spans="1:11" hidden="1" x14ac:dyDescent="0.3">
      <c r="A39" s="18"/>
      <c r="B39" s="18"/>
      <c r="C39" s="18"/>
      <c r="D39" s="18"/>
      <c r="E39" s="18"/>
      <c r="F39" s="18"/>
      <c r="G39" s="18"/>
      <c r="H39" s="18"/>
      <c r="I39" s="18"/>
      <c r="J39" s="18"/>
      <c r="K39" s="18"/>
    </row>
    <row r="40" spans="1:11" hidden="1" x14ac:dyDescent="0.3">
      <c r="A40" s="18"/>
      <c r="B40" s="18"/>
      <c r="C40" s="18"/>
      <c r="D40" s="18"/>
      <c r="E40" s="18"/>
      <c r="F40" s="18"/>
      <c r="G40" s="18"/>
      <c r="H40" s="18"/>
      <c r="I40" s="18"/>
      <c r="J40" s="18"/>
      <c r="K40" s="18"/>
    </row>
    <row r="41" spans="1:11" hidden="1" x14ac:dyDescent="0.3">
      <c r="A41" s="18"/>
      <c r="B41" s="18"/>
      <c r="C41" s="18"/>
      <c r="D41" s="18"/>
      <c r="E41" s="18"/>
      <c r="F41" s="18"/>
      <c r="G41" s="18"/>
      <c r="H41" s="18"/>
      <c r="I41" s="18"/>
      <c r="J41" s="18"/>
      <c r="K41" s="18"/>
    </row>
    <row r="42" spans="1:11" hidden="1" x14ac:dyDescent="0.3">
      <c r="A42" s="18"/>
      <c r="B42" s="18"/>
      <c r="C42" s="18"/>
      <c r="D42" s="18"/>
      <c r="E42" s="18"/>
      <c r="F42" s="18"/>
      <c r="G42" s="18"/>
      <c r="H42" s="18"/>
      <c r="I42" s="18"/>
      <c r="J42" s="18"/>
      <c r="K42" s="18"/>
    </row>
    <row r="43" spans="1:11" hidden="1" x14ac:dyDescent="0.3">
      <c r="A43" s="18"/>
      <c r="B43" s="18"/>
      <c r="C43" s="18"/>
      <c r="D43" s="18"/>
      <c r="E43" s="18"/>
      <c r="F43" s="18"/>
      <c r="G43" s="18"/>
      <c r="H43" s="18"/>
      <c r="I43" s="18"/>
      <c r="J43" s="18"/>
      <c r="K43" s="18"/>
    </row>
    <row r="44" spans="1:11" hidden="1" x14ac:dyDescent="0.3">
      <c r="A44" s="18"/>
      <c r="B44" s="18"/>
      <c r="C44" s="18"/>
      <c r="D44" s="18"/>
      <c r="E44" s="18"/>
      <c r="F44" s="18"/>
      <c r="G44" s="18"/>
      <c r="H44" s="18"/>
      <c r="I44" s="18"/>
      <c r="J44" s="18"/>
      <c r="K44" s="18"/>
    </row>
    <row r="45" spans="1:11" hidden="1" x14ac:dyDescent="0.3">
      <c r="A45" s="17"/>
      <c r="B45" s="17"/>
      <c r="C45" s="17"/>
      <c r="D45" s="13"/>
      <c r="E45" s="13"/>
      <c r="F45" s="18"/>
      <c r="G45" s="13"/>
      <c r="H45" s="13"/>
      <c r="I45" s="13"/>
      <c r="J45" s="17"/>
      <c r="K45" s="17"/>
    </row>
    <row r="46" spans="1:11" hidden="1" x14ac:dyDescent="0.3">
      <c r="A46" s="17"/>
      <c r="B46" s="17"/>
      <c r="C46" s="17"/>
      <c r="D46" s="13"/>
      <c r="E46" s="13"/>
      <c r="F46" s="13"/>
      <c r="G46" s="13"/>
      <c r="H46" s="13"/>
      <c r="I46" s="13"/>
      <c r="J46" s="17"/>
      <c r="K46" s="17"/>
    </row>
    <row r="47" spans="1:11" hidden="1" x14ac:dyDescent="0.3">
      <c r="A47" s="17"/>
      <c r="B47" s="17"/>
      <c r="C47" s="17"/>
      <c r="D47" s="13"/>
      <c r="E47" s="13"/>
      <c r="F47" s="13"/>
      <c r="G47" s="13"/>
      <c r="H47" s="13"/>
      <c r="I47" s="13"/>
      <c r="J47" s="17"/>
      <c r="K47" s="17"/>
    </row>
    <row r="48" spans="1:11" hidden="1" x14ac:dyDescent="0.3">
      <c r="A48" s="17"/>
      <c r="B48" s="17"/>
      <c r="C48" s="17"/>
      <c r="D48" s="13"/>
      <c r="E48" s="13"/>
      <c r="F48" s="13"/>
      <c r="G48" s="13"/>
      <c r="H48" s="13"/>
      <c r="I48" s="13"/>
      <c r="J48" s="17"/>
      <c r="K48" s="17"/>
    </row>
    <row r="49" spans="1:11" hidden="1" x14ac:dyDescent="0.3">
      <c r="A49" s="17"/>
      <c r="B49" s="1"/>
      <c r="C49" s="1"/>
      <c r="D49" s="7"/>
      <c r="E49" s="7"/>
      <c r="F49" s="7"/>
      <c r="G49" s="7"/>
      <c r="H49" s="7"/>
      <c r="I49" s="7"/>
      <c r="J49" s="1"/>
      <c r="K49" s="17"/>
    </row>
    <row r="50" spans="1:11" hidden="1" x14ac:dyDescent="0.3">
      <c r="A50" s="17"/>
      <c r="B50" s="1"/>
      <c r="C50" s="1"/>
      <c r="D50" s="7"/>
      <c r="E50" s="7"/>
      <c r="F50" s="7"/>
      <c r="G50" s="7"/>
      <c r="H50" s="7"/>
      <c r="I50" s="7"/>
      <c r="J50" s="1"/>
      <c r="K50" s="17"/>
    </row>
    <row r="51" spans="1:11" hidden="1" x14ac:dyDescent="0.3">
      <c r="A51" s="17"/>
      <c r="B51" s="1"/>
      <c r="C51" s="1"/>
      <c r="D51" s="7"/>
      <c r="E51" s="7"/>
      <c r="F51" s="7"/>
      <c r="G51" s="7"/>
      <c r="H51" s="7"/>
      <c r="I51" s="7"/>
      <c r="J51" s="1"/>
      <c r="K51" s="17"/>
    </row>
    <row r="52" spans="1:11" hidden="1" x14ac:dyDescent="0.3">
      <c r="A52" s="17"/>
      <c r="B52" s="1"/>
      <c r="C52" s="1"/>
      <c r="D52" s="7"/>
      <c r="E52" s="7"/>
      <c r="F52" s="7"/>
      <c r="G52" s="7"/>
      <c r="H52" s="7"/>
      <c r="I52" s="7"/>
      <c r="J52" s="1"/>
      <c r="K52" s="17"/>
    </row>
    <row r="53" spans="1:11" hidden="1" x14ac:dyDescent="0.3">
      <c r="A53" s="17"/>
      <c r="B53" s="1"/>
      <c r="C53" s="1"/>
      <c r="D53" s="7"/>
      <c r="E53" s="7"/>
      <c r="F53" s="7"/>
      <c r="G53" s="7"/>
      <c r="H53" s="7"/>
      <c r="I53" s="7"/>
      <c r="J53" s="1"/>
      <c r="K53" s="17"/>
    </row>
    <row r="54" spans="1:11" hidden="1" x14ac:dyDescent="0.3">
      <c r="A54" s="17"/>
      <c r="B54" s="1"/>
      <c r="C54" s="1"/>
      <c r="D54" s="7"/>
      <c r="E54" s="7"/>
      <c r="F54" s="7"/>
      <c r="G54" s="7"/>
      <c r="H54" s="7"/>
      <c r="I54" s="7"/>
      <c r="J54" s="1"/>
      <c r="K54" s="17"/>
    </row>
    <row r="55" spans="1:11" hidden="1" x14ac:dyDescent="0.3">
      <c r="A55" s="17"/>
      <c r="B55" s="1"/>
      <c r="C55" s="1"/>
      <c r="D55" s="8"/>
      <c r="E55" s="7"/>
      <c r="F55" s="7"/>
      <c r="G55" s="7"/>
      <c r="H55" s="7"/>
      <c r="I55" s="7"/>
      <c r="J55" s="1"/>
      <c r="K55" s="17"/>
    </row>
    <row r="56" spans="1:11" hidden="1" x14ac:dyDescent="0.3">
      <c r="A56" s="17"/>
      <c r="B56" s="1"/>
      <c r="C56" s="1"/>
      <c r="D56" s="8"/>
      <c r="E56" s="7"/>
      <c r="F56" s="7"/>
      <c r="G56" s="7"/>
      <c r="H56" s="7"/>
      <c r="I56" s="7"/>
      <c r="J56" s="1"/>
      <c r="K56" s="17"/>
    </row>
    <row r="57" spans="1:11" hidden="1" x14ac:dyDescent="0.3">
      <c r="A57" s="17"/>
      <c r="B57" s="1"/>
      <c r="C57" s="1"/>
      <c r="D57" s="8"/>
      <c r="E57" s="7"/>
      <c r="F57" s="7"/>
      <c r="G57" s="7"/>
      <c r="H57" s="7"/>
      <c r="I57" s="7"/>
      <c r="J57" s="1"/>
      <c r="K57" s="17"/>
    </row>
    <row r="58" spans="1:11" hidden="1" x14ac:dyDescent="0.3">
      <c r="A58" s="17"/>
      <c r="B58" s="1"/>
      <c r="C58" s="1"/>
      <c r="D58" s="8"/>
      <c r="E58" s="7"/>
      <c r="F58" s="7"/>
      <c r="G58" s="7"/>
      <c r="H58" s="7"/>
      <c r="I58" s="7"/>
      <c r="J58" s="1"/>
    </row>
    <row r="59" spans="1:11" hidden="1" x14ac:dyDescent="0.3">
      <c r="A59" s="17"/>
      <c r="B59" s="1"/>
      <c r="C59" s="1"/>
      <c r="D59" s="8"/>
      <c r="E59" s="7"/>
      <c r="F59" s="7"/>
      <c r="G59" s="7"/>
      <c r="H59" s="7"/>
      <c r="I59" s="7"/>
      <c r="J59" s="1"/>
    </row>
    <row r="60" spans="1:11" hidden="1" x14ac:dyDescent="0.3">
      <c r="A60" s="17"/>
      <c r="B60" s="1"/>
      <c r="C60" s="1"/>
      <c r="D60" s="8"/>
      <c r="E60" s="7"/>
      <c r="F60" s="7"/>
      <c r="G60" s="7"/>
      <c r="H60" s="7"/>
      <c r="I60" s="7"/>
      <c r="J60" s="1"/>
    </row>
    <row r="61" spans="1:11" hidden="1" x14ac:dyDescent="0.3">
      <c r="A61" s="17"/>
      <c r="B61" s="1"/>
      <c r="C61" s="1"/>
      <c r="D61" s="8"/>
      <c r="E61" s="7"/>
      <c r="F61" s="7"/>
      <c r="G61" s="7"/>
      <c r="H61" s="7"/>
      <c r="I61" s="7"/>
      <c r="J61" s="1"/>
    </row>
    <row r="62" spans="1:11" hidden="1" x14ac:dyDescent="0.3">
      <c r="A62" s="1"/>
      <c r="B62" s="1"/>
      <c r="C62" s="1"/>
      <c r="D62" s="8"/>
      <c r="E62" s="7"/>
      <c r="F62" s="7"/>
      <c r="G62" s="7"/>
      <c r="H62" s="7"/>
      <c r="I62" s="7"/>
      <c r="J62" s="1"/>
    </row>
    <row r="63" spans="1:11" hidden="1" x14ac:dyDescent="0.3">
      <c r="A63" s="1"/>
      <c r="B63" s="1"/>
      <c r="C63" s="1"/>
      <c r="D63" s="8"/>
      <c r="E63" s="7"/>
      <c r="F63" s="7"/>
      <c r="G63" s="7"/>
      <c r="H63" s="7"/>
      <c r="I63" s="7"/>
      <c r="J63" s="1"/>
    </row>
    <row r="64" spans="1:11" hidden="1" x14ac:dyDescent="0.3">
      <c r="A64" s="1"/>
      <c r="B64" s="1"/>
      <c r="C64" s="1"/>
      <c r="D64" s="8"/>
      <c r="E64" s="7"/>
      <c r="F64" s="7"/>
      <c r="G64" s="7"/>
      <c r="H64" s="7"/>
      <c r="I64" s="10"/>
      <c r="J64" s="1"/>
    </row>
    <row r="65" spans="1:10" hidden="1" x14ac:dyDescent="0.3">
      <c r="A65" s="1"/>
      <c r="B65" s="1"/>
      <c r="C65" s="1"/>
      <c r="D65" s="8"/>
      <c r="E65" s="7"/>
      <c r="F65" s="7"/>
      <c r="G65" s="7"/>
      <c r="H65" s="7"/>
      <c r="I65" s="7"/>
      <c r="J65" s="1"/>
    </row>
    <row r="66" spans="1:10" hidden="1" x14ac:dyDescent="0.3">
      <c r="A66" s="1"/>
      <c r="B66" s="1"/>
      <c r="C66" s="1"/>
      <c r="D66" s="8"/>
      <c r="E66" s="7"/>
      <c r="F66" s="7"/>
      <c r="G66" s="7"/>
      <c r="H66" s="7"/>
      <c r="I66" s="7"/>
      <c r="J66" s="1"/>
    </row>
    <row r="67" spans="1:10" hidden="1" x14ac:dyDescent="0.3">
      <c r="A67" s="1"/>
      <c r="B67" s="1"/>
      <c r="C67" s="1"/>
      <c r="D67" s="8"/>
      <c r="E67" s="7"/>
      <c r="F67" s="7"/>
      <c r="G67" s="7"/>
      <c r="H67" s="7"/>
      <c r="I67" s="7"/>
      <c r="J67" s="1"/>
    </row>
    <row r="68" spans="1:10" hidden="1" x14ac:dyDescent="0.3">
      <c r="A68" s="1"/>
      <c r="B68" s="1"/>
      <c r="C68" s="1"/>
      <c r="D68" s="8"/>
      <c r="E68" s="7"/>
      <c r="F68" s="7"/>
      <c r="G68" s="7"/>
      <c r="H68" s="7"/>
      <c r="I68" s="7"/>
      <c r="J68" s="1"/>
    </row>
    <row r="69" spans="1:10" hidden="1" x14ac:dyDescent="0.3">
      <c r="A69" s="1"/>
      <c r="B69" s="1"/>
      <c r="C69" s="1"/>
      <c r="D69" s="8"/>
      <c r="E69" s="7"/>
      <c r="F69" s="7"/>
      <c r="G69" s="7"/>
      <c r="H69" s="7"/>
      <c r="I69" s="7"/>
      <c r="J69" s="1"/>
    </row>
    <row r="70" spans="1:10" hidden="1" x14ac:dyDescent="0.3">
      <c r="A70" s="1"/>
      <c r="D70" s="8"/>
      <c r="E70" s="7"/>
      <c r="F70" s="7"/>
      <c r="G70" s="7"/>
      <c r="H70" s="7"/>
      <c r="I70" s="7"/>
      <c r="J70" s="1"/>
    </row>
    <row r="71" spans="1:10" hidden="1" x14ac:dyDescent="0.3">
      <c r="A71" s="1"/>
      <c r="D71" s="9"/>
      <c r="E71" s="10"/>
      <c r="F71" s="7"/>
      <c r="G71" s="10"/>
      <c r="H71" s="10"/>
      <c r="I71" s="10"/>
      <c r="J71" s="1"/>
    </row>
    <row r="72" spans="1:10" hidden="1" x14ac:dyDescent="0.3">
      <c r="A72" s="1"/>
      <c r="E72" s="1"/>
      <c r="F72" s="10"/>
      <c r="G72" s="1"/>
      <c r="H72" s="1"/>
      <c r="I72" s="1"/>
      <c r="J72" s="1"/>
    </row>
    <row r="73" spans="1:10" hidden="1" x14ac:dyDescent="0.3">
      <c r="A73" s="1"/>
      <c r="F73" s="1"/>
      <c r="H73" s="1"/>
      <c r="I73" s="1"/>
      <c r="J73" s="1"/>
    </row>
    <row r="74" spans="1:10" hidden="1" x14ac:dyDescent="0.3">
      <c r="A74" s="1"/>
      <c r="H74" s="1"/>
      <c r="I74" s="1"/>
      <c r="J74" s="1"/>
    </row>
    <row r="75" spans="1:10" hidden="1" x14ac:dyDescent="0.3">
      <c r="A75" s="1"/>
      <c r="H75" s="1"/>
      <c r="I75" s="1"/>
      <c r="J75" s="1"/>
    </row>
    <row r="76" spans="1:10" hidden="1" x14ac:dyDescent="0.3">
      <c r="A76" s="1"/>
      <c r="H76" s="1"/>
      <c r="I76" s="1"/>
      <c r="J76" s="1"/>
    </row>
    <row r="77" spans="1:10" hidden="1" x14ac:dyDescent="0.3">
      <c r="A77" s="1"/>
      <c r="H77" s="1"/>
      <c r="I77" s="1"/>
      <c r="J77" s="1"/>
    </row>
    <row r="78" spans="1:10" hidden="1" x14ac:dyDescent="0.3">
      <c r="A78" s="1"/>
      <c r="H78" s="1"/>
      <c r="I78" s="1"/>
      <c r="J78" s="1"/>
    </row>
    <row r="79" spans="1:10" hidden="1" x14ac:dyDescent="0.3">
      <c r="A79" s="1"/>
      <c r="H79" s="1"/>
      <c r="I79" s="1"/>
      <c r="J79" s="1"/>
    </row>
    <row r="80" spans="1:10" hidden="1" x14ac:dyDescent="0.3">
      <c r="A80" s="1"/>
      <c r="H80" s="1"/>
      <c r="I80" s="1"/>
      <c r="J80" s="1"/>
    </row>
    <row r="81" spans="1:10" hidden="1" x14ac:dyDescent="0.3">
      <c r="A81" s="1"/>
      <c r="H81" s="1"/>
      <c r="I81" s="1"/>
      <c r="J81" s="1"/>
    </row>
    <row r="82" spans="1:10" hidden="1" x14ac:dyDescent="0.3">
      <c r="A82" s="1"/>
    </row>
    <row r="83" spans="1:10" hidden="1" x14ac:dyDescent="0.3">
      <c r="A83" s="1"/>
    </row>
    <row r="84" spans="1:10" hidden="1" x14ac:dyDescent="0.3">
      <c r="A84" s="1"/>
    </row>
    <row r="85" spans="1:10" hidden="1" x14ac:dyDescent="0.3">
      <c r="A85" s="1"/>
    </row>
    <row r="86" spans="1:10" hidden="1" x14ac:dyDescent="0.3">
      <c r="A86" s="1"/>
    </row>
    <row r="87" spans="1:10" hidden="1" x14ac:dyDescent="0.3">
      <c r="A87" s="1"/>
    </row>
    <row r="88" spans="1:10" hidden="1" x14ac:dyDescent="0.3">
      <c r="A88" s="1"/>
    </row>
    <row r="89" spans="1:10" hidden="1" x14ac:dyDescent="0.3">
      <c r="A89" s="1"/>
    </row>
    <row r="90" spans="1:10" hidden="1" x14ac:dyDescent="0.3">
      <c r="A90" s="1"/>
    </row>
    <row r="91" spans="1:10" hidden="1" x14ac:dyDescent="0.3">
      <c r="A91" s="1"/>
    </row>
    <row r="92" spans="1:10" hidden="1" x14ac:dyDescent="0.3">
      <c r="A92" s="1"/>
    </row>
    <row r="93" spans="1:10" hidden="1" x14ac:dyDescent="0.3">
      <c r="A93" s="1"/>
    </row>
    <row r="94" spans="1:10" hidden="1" x14ac:dyDescent="0.3">
      <c r="A94" s="1"/>
    </row>
    <row r="95" spans="1:10" hidden="1" x14ac:dyDescent="0.3">
      <c r="A95" s="1"/>
    </row>
    <row r="96" spans="1:10" hidden="1" x14ac:dyDescent="0.3">
      <c r="A96" s="1"/>
    </row>
    <row r="97" spans="1:1" hidden="1" x14ac:dyDescent="0.3">
      <c r="A97" s="1"/>
    </row>
    <row r="98" spans="1:1" hidden="1" x14ac:dyDescent="0.3">
      <c r="A98" s="1"/>
    </row>
    <row r="99" spans="1:1" hidden="1" x14ac:dyDescent="0.3">
      <c r="A99" s="1"/>
    </row>
    <row r="100" spans="1:1" hidden="1" x14ac:dyDescent="0.3">
      <c r="A100" s="1"/>
    </row>
    <row r="101" spans="1:1" hidden="1" x14ac:dyDescent="0.3">
      <c r="A101" s="1"/>
    </row>
    <row r="102" spans="1:1" hidden="1" x14ac:dyDescent="0.3"/>
    <row r="103" spans="1:1" hidden="1" x14ac:dyDescent="0.3"/>
    <row r="104" spans="1:1" hidden="1" x14ac:dyDescent="0.3"/>
    <row r="105" spans="1:1" hidden="1" x14ac:dyDescent="0.3"/>
    <row r="106" spans="1:1" hidden="1" x14ac:dyDescent="0.3"/>
    <row r="107" spans="1:1" hidden="1" x14ac:dyDescent="0.3"/>
    <row r="108" spans="1:1" hidden="1" x14ac:dyDescent="0.3"/>
    <row r="109" spans="1:1" hidden="1" x14ac:dyDescent="0.3"/>
    <row r="110" spans="1:1" hidden="1" x14ac:dyDescent="0.3"/>
  </sheetData>
  <sheetProtection algorithmName="SHA-512" hashValue="9I8/9gYd1SMz42wQFmveOJBoTvR0ZVjGAkk5EIr1sAZnFDEP2pBmLMtgrPh53+gPGBp7C4VtPHHWdcMqDo1X3g==" saltValue="1uRNfY/YM6dXGwjSEOA8Ew==" spinCount="100000" sheet="1" objects="1" scenarios="1" selectLockedCells="1"/>
  <mergeCells count="4">
    <mergeCell ref="A2:M2"/>
    <mergeCell ref="B18:J18"/>
    <mergeCell ref="D3:J3"/>
    <mergeCell ref="D4:J6"/>
  </mergeCells>
  <dataValidations count="1">
    <dataValidation allowBlank="1" showInputMessage="1" showErrorMessage="1" promptTitle="System Extra Column Volume (ECV)" prompt="To calculate accurately, see the ECV tab. Approximate values of 10-20 µL for a UHPLC system, 20-30 µL for an optimsed HPLC instrument and &gt;40 µL for a standard HPLC system can be used as an estimate._x000a__x000a_" sqref="F13"/>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K106"/>
  <sheetViews>
    <sheetView showGridLines="0" showRowColHeaders="0" zoomScale="75" zoomScaleNormal="75" workbookViewId="0">
      <selection activeCell="C20" sqref="C20"/>
    </sheetView>
  </sheetViews>
  <sheetFormatPr defaultColWidth="0" defaultRowHeight="14.4" customHeight="1" zeroHeight="1" x14ac:dyDescent="0.3"/>
  <cols>
    <col min="1" max="1" width="28.5546875" style="116" customWidth="1"/>
    <col min="2" max="2" width="23.6640625" style="116" customWidth="1"/>
    <col min="3" max="3" width="9.44140625" style="116" customWidth="1"/>
    <col min="4" max="4" width="10.109375" style="4" customWidth="1"/>
    <col min="5" max="5" width="9.109375" style="116" customWidth="1"/>
    <col min="6" max="6" width="3" style="116" customWidth="1"/>
    <col min="7" max="7" width="31.5546875" style="116" customWidth="1"/>
    <col min="8" max="8" width="2" style="116" customWidth="1"/>
    <col min="9" max="12" width="9.109375" style="116" customWidth="1"/>
    <col min="13" max="13" width="9.33203125" style="116" customWidth="1"/>
    <col min="14" max="20" width="0" style="116" hidden="1" customWidth="1"/>
    <col min="21" max="63" width="0" style="121" hidden="1" customWidth="1"/>
    <col min="64" max="16384" width="9.109375" style="122" hidden="1"/>
  </cols>
  <sheetData>
    <row r="1" spans="1:63" s="15" customFormat="1" ht="27" customHeight="1" x14ac:dyDescent="0.4">
      <c r="J1" s="132" t="s">
        <v>1048</v>
      </c>
    </row>
    <row r="2" spans="1:63" s="15" customFormat="1" ht="27" customHeight="1" x14ac:dyDescent="0.5">
      <c r="A2" s="390" t="s">
        <v>979</v>
      </c>
      <c r="B2" s="390"/>
      <c r="C2" s="390"/>
      <c r="D2" s="390"/>
      <c r="E2" s="390"/>
      <c r="F2" s="390"/>
      <c r="G2" s="390"/>
      <c r="H2" s="390"/>
      <c r="I2" s="390"/>
      <c r="J2" s="390"/>
      <c r="K2" s="390"/>
      <c r="L2" s="390"/>
      <c r="M2" s="390"/>
    </row>
    <row r="3" spans="1:63" s="16" customFormat="1" ht="93.75" customHeight="1" x14ac:dyDescent="0.4">
      <c r="D3" s="388" t="s">
        <v>1031</v>
      </c>
      <c r="E3" s="388"/>
      <c r="F3" s="388"/>
      <c r="G3" s="388"/>
      <c r="H3" s="388"/>
      <c r="I3" s="388"/>
      <c r="J3" s="388"/>
    </row>
    <row r="4" spans="1:63" s="16" customFormat="1" ht="93.75" customHeight="1" x14ac:dyDescent="0.4">
      <c r="D4" s="388"/>
      <c r="E4" s="388"/>
      <c r="F4" s="388"/>
      <c r="G4" s="388"/>
      <c r="H4" s="388"/>
      <c r="I4" s="388"/>
      <c r="J4" s="388"/>
    </row>
    <row r="5" spans="1:63" s="18" customFormat="1" ht="21" x14ac:dyDescent="0.4">
      <c r="A5" s="37"/>
      <c r="B5" s="64" t="s">
        <v>959</v>
      </c>
      <c r="C5" s="41"/>
      <c r="D5" s="41"/>
      <c r="E5" s="41"/>
      <c r="F5" s="41"/>
      <c r="G5" s="41"/>
      <c r="H5" s="41"/>
      <c r="I5" s="41"/>
      <c r="J5" s="41"/>
      <c r="K5" s="115"/>
      <c r="L5" s="115"/>
      <c r="M5" s="115"/>
      <c r="N5" s="115"/>
      <c r="O5" s="115"/>
      <c r="P5" s="115"/>
      <c r="Q5" s="115"/>
      <c r="R5" s="115"/>
      <c r="S5" s="115"/>
      <c r="T5" s="115"/>
    </row>
    <row r="6" spans="1:63" ht="18.75" customHeight="1" x14ac:dyDescent="0.4">
      <c r="A6" s="37"/>
      <c r="B6" s="64"/>
      <c r="C6" s="41"/>
      <c r="D6" s="41"/>
      <c r="E6" s="41"/>
      <c r="F6" s="41"/>
      <c r="G6" s="41"/>
      <c r="H6" s="41"/>
      <c r="I6" s="41"/>
      <c r="J6" s="41"/>
      <c r="K6" s="115"/>
    </row>
    <row r="7" spans="1:63" ht="15" customHeight="1" x14ac:dyDescent="0.3">
      <c r="A7" s="37"/>
      <c r="B7" s="42"/>
      <c r="C7" s="43"/>
      <c r="D7" s="43"/>
      <c r="E7" s="43"/>
      <c r="F7" s="43"/>
      <c r="G7" s="42"/>
      <c r="H7" s="41"/>
      <c r="I7" s="41"/>
      <c r="J7" s="41"/>
      <c r="K7" s="115"/>
    </row>
    <row r="8" spans="1:63" ht="15" customHeight="1" x14ac:dyDescent="0.3">
      <c r="A8" s="37"/>
      <c r="B8" s="117" t="s">
        <v>39</v>
      </c>
      <c r="C8" s="69" t="s">
        <v>121</v>
      </c>
      <c r="D8" s="69"/>
      <c r="E8" s="117"/>
      <c r="F8" s="117"/>
      <c r="G8" s="117" t="s">
        <v>97</v>
      </c>
      <c r="H8" s="117"/>
      <c r="I8" s="117">
        <v>0.5</v>
      </c>
      <c r="J8" s="117" t="s">
        <v>4</v>
      </c>
      <c r="K8" s="115"/>
    </row>
    <row r="9" spans="1:63" ht="15" customHeight="1" x14ac:dyDescent="0.3">
      <c r="A9" s="37"/>
      <c r="B9" s="117" t="s">
        <v>40</v>
      </c>
      <c r="C9" s="117" t="s">
        <v>41</v>
      </c>
      <c r="D9" s="117"/>
      <c r="E9" s="117"/>
      <c r="F9" s="117"/>
      <c r="G9" s="117" t="s">
        <v>47</v>
      </c>
      <c r="H9" s="117"/>
      <c r="I9" s="117">
        <v>0.1</v>
      </c>
      <c r="J9" s="117" t="s">
        <v>33</v>
      </c>
      <c r="K9" s="115"/>
    </row>
    <row r="10" spans="1:63" x14ac:dyDescent="0.3">
      <c r="A10" s="37"/>
      <c r="B10" s="117" t="s">
        <v>42</v>
      </c>
      <c r="C10" s="118" t="s">
        <v>93</v>
      </c>
      <c r="D10" s="118"/>
      <c r="E10" s="118"/>
      <c r="F10" s="117"/>
      <c r="G10" s="117" t="s">
        <v>44</v>
      </c>
      <c r="H10" s="117"/>
      <c r="I10" s="117">
        <v>40</v>
      </c>
      <c r="J10" s="117" t="s">
        <v>100</v>
      </c>
      <c r="K10" s="115"/>
    </row>
    <row r="11" spans="1:63" ht="15" customHeight="1" x14ac:dyDescent="0.3">
      <c r="A11" s="37"/>
      <c r="B11" s="117" t="s">
        <v>94</v>
      </c>
      <c r="C11" s="118" t="s">
        <v>95</v>
      </c>
      <c r="D11" s="72"/>
      <c r="E11" s="150"/>
      <c r="F11" s="117"/>
      <c r="G11" s="117" t="s">
        <v>45</v>
      </c>
      <c r="H11" s="117"/>
      <c r="I11" s="117">
        <v>254</v>
      </c>
      <c r="J11" s="117" t="s">
        <v>46</v>
      </c>
      <c r="K11" s="13"/>
      <c r="T11" s="121"/>
      <c r="BK11" s="122"/>
    </row>
    <row r="12" spans="1:63" ht="15" customHeight="1" x14ac:dyDescent="0.3">
      <c r="A12" s="39"/>
      <c r="B12" s="117" t="s">
        <v>96</v>
      </c>
      <c r="C12" s="117" t="s">
        <v>107</v>
      </c>
      <c r="D12" s="193"/>
      <c r="E12" s="193"/>
      <c r="F12" s="117"/>
      <c r="G12" s="117"/>
      <c r="H12" s="117"/>
      <c r="I12" s="117"/>
      <c r="J12" s="117"/>
      <c r="K12" s="13"/>
      <c r="T12" s="121"/>
      <c r="BK12" s="122"/>
    </row>
    <row r="13" spans="1:63" s="18" customFormat="1" x14ac:dyDescent="0.3">
      <c r="A13" s="39"/>
      <c r="B13" s="117"/>
      <c r="C13" s="117" t="s">
        <v>98</v>
      </c>
      <c r="D13" s="193"/>
      <c r="E13" s="193"/>
      <c r="F13" s="117"/>
      <c r="G13" s="117"/>
      <c r="H13" s="117"/>
      <c r="I13" s="117"/>
      <c r="J13" s="117"/>
      <c r="K13" s="20"/>
      <c r="L13" s="115"/>
      <c r="M13" s="115"/>
      <c r="N13" s="115"/>
      <c r="O13" s="115"/>
      <c r="P13" s="115"/>
      <c r="Q13" s="115"/>
      <c r="R13" s="115"/>
      <c r="S13" s="115"/>
      <c r="T13" s="115"/>
    </row>
    <row r="14" spans="1:63" x14ac:dyDescent="0.3">
      <c r="A14" s="39"/>
      <c r="B14" s="47"/>
      <c r="C14" s="45"/>
      <c r="D14" s="46"/>
      <c r="E14" s="46"/>
      <c r="F14" s="45"/>
      <c r="G14" s="45"/>
      <c r="H14" s="45"/>
      <c r="I14" s="45"/>
      <c r="J14" s="45"/>
      <c r="K14" s="18"/>
    </row>
    <row r="15" spans="1:63" x14ac:dyDescent="0.3">
      <c r="A15" s="39"/>
      <c r="B15" s="37"/>
      <c r="C15" s="37"/>
      <c r="D15" s="37"/>
      <c r="E15" s="37"/>
      <c r="F15" s="37"/>
      <c r="G15" s="39"/>
      <c r="H15" s="39"/>
      <c r="I15" s="39"/>
      <c r="J15" s="39"/>
      <c r="K15" s="18"/>
    </row>
    <row r="16" spans="1:63" ht="18.75" customHeight="1" x14ac:dyDescent="0.4">
      <c r="A16" s="39"/>
      <c r="B16" s="64" t="s">
        <v>48</v>
      </c>
      <c r="C16" s="41"/>
      <c r="D16" s="41"/>
      <c r="E16" s="41"/>
      <c r="F16" s="41"/>
      <c r="G16" s="41"/>
      <c r="H16" s="41"/>
      <c r="I16" s="41"/>
      <c r="J16" s="41"/>
      <c r="K16" s="18"/>
    </row>
    <row r="17" spans="1:63" ht="15" customHeight="1" x14ac:dyDescent="0.3">
      <c r="A17" s="39"/>
      <c r="B17" s="42"/>
      <c r="C17" s="43"/>
      <c r="D17" s="43"/>
      <c r="E17" s="43"/>
      <c r="F17" s="43"/>
      <c r="G17" s="42"/>
      <c r="H17" s="41"/>
      <c r="I17" s="41"/>
      <c r="J17" s="41"/>
      <c r="K17" s="18"/>
    </row>
    <row r="18" spans="1:63" ht="15" customHeight="1" x14ac:dyDescent="0.3">
      <c r="A18" s="39"/>
      <c r="B18" s="118"/>
      <c r="C18" s="118"/>
      <c r="D18" s="118"/>
      <c r="E18" s="118"/>
      <c r="F18" s="37"/>
      <c r="G18" s="39"/>
      <c r="H18" s="39"/>
      <c r="I18" s="39"/>
      <c r="J18" s="39"/>
      <c r="K18" s="18"/>
    </row>
    <row r="19" spans="1:63" ht="16.2" x14ac:dyDescent="0.35">
      <c r="A19" s="39"/>
      <c r="B19" s="150" t="s">
        <v>99</v>
      </c>
      <c r="C19" s="150" t="s">
        <v>980</v>
      </c>
      <c r="D19" s="150"/>
      <c r="E19" s="193"/>
      <c r="F19" s="37"/>
      <c r="G19" s="39"/>
      <c r="H19" s="39"/>
      <c r="I19" s="39"/>
      <c r="J19" s="39"/>
      <c r="K19" s="18"/>
    </row>
    <row r="20" spans="1:63" x14ac:dyDescent="0.3">
      <c r="A20" s="39"/>
      <c r="B20" s="150">
        <v>1</v>
      </c>
      <c r="C20" s="316"/>
      <c r="D20" s="317"/>
      <c r="E20" s="87"/>
      <c r="F20" s="37"/>
      <c r="G20" s="39"/>
      <c r="H20" s="39"/>
      <c r="I20" s="39"/>
      <c r="J20" s="39"/>
      <c r="K20" s="18"/>
    </row>
    <row r="21" spans="1:63" ht="15" customHeight="1" x14ac:dyDescent="0.3">
      <c r="A21" s="39"/>
      <c r="B21" s="150">
        <v>2</v>
      </c>
      <c r="C21" s="316"/>
      <c r="D21" s="317"/>
      <c r="E21" s="87"/>
      <c r="F21" s="37"/>
      <c r="G21" s="37"/>
      <c r="H21" s="37"/>
      <c r="I21" s="38"/>
      <c r="J21" s="37"/>
      <c r="K21" s="18"/>
    </row>
    <row r="22" spans="1:63" ht="15" customHeight="1" x14ac:dyDescent="0.3">
      <c r="A22" s="39"/>
      <c r="B22" s="150">
        <v>3</v>
      </c>
      <c r="C22" s="316"/>
      <c r="D22" s="317"/>
      <c r="E22" s="87"/>
      <c r="F22" s="37"/>
      <c r="G22" s="37"/>
      <c r="H22" s="37"/>
      <c r="I22" s="48"/>
      <c r="J22" s="37"/>
      <c r="K22" s="18"/>
    </row>
    <row r="23" spans="1:63" ht="15" customHeight="1" x14ac:dyDescent="0.3">
      <c r="A23" s="39"/>
      <c r="B23" s="150">
        <v>4</v>
      </c>
      <c r="C23" s="316"/>
      <c r="D23" s="317"/>
      <c r="E23" s="87"/>
      <c r="F23" s="37"/>
      <c r="G23" s="39"/>
      <c r="H23" s="39"/>
      <c r="I23" s="39"/>
      <c r="J23" s="39"/>
      <c r="K23" s="18"/>
    </row>
    <row r="24" spans="1:63" ht="15" customHeight="1" x14ac:dyDescent="0.3">
      <c r="A24" s="39"/>
      <c r="B24" s="150">
        <v>5</v>
      </c>
      <c r="C24" s="316"/>
      <c r="D24" s="317"/>
      <c r="E24" s="87"/>
      <c r="F24" s="37"/>
      <c r="G24" s="39"/>
      <c r="H24" s="39"/>
      <c r="I24" s="39"/>
      <c r="J24" s="39"/>
      <c r="K24" s="18"/>
    </row>
    <row r="25" spans="1:63" x14ac:dyDescent="0.3">
      <c r="A25" s="39"/>
      <c r="B25" s="150">
        <v>6</v>
      </c>
      <c r="C25" s="316"/>
      <c r="D25" s="317"/>
      <c r="E25" s="87"/>
      <c r="F25" s="37"/>
      <c r="G25" s="39"/>
      <c r="H25" s="39"/>
      <c r="I25" s="39"/>
      <c r="J25" s="39"/>
      <c r="K25" s="18"/>
    </row>
    <row r="26" spans="1:63" x14ac:dyDescent="0.3">
      <c r="A26" s="39"/>
      <c r="B26" s="118"/>
      <c r="C26" s="118"/>
      <c r="D26" s="118"/>
      <c r="E26" s="118"/>
      <c r="F26" s="37"/>
      <c r="G26" s="39"/>
      <c r="H26" s="39"/>
      <c r="I26" s="39"/>
      <c r="J26" s="39"/>
      <c r="K26" s="18"/>
    </row>
    <row r="27" spans="1:63" x14ac:dyDescent="0.3">
      <c r="A27" s="39"/>
      <c r="B27" s="315" t="s">
        <v>47</v>
      </c>
      <c r="C27" s="316"/>
      <c r="D27" s="122" t="s">
        <v>5</v>
      </c>
      <c r="E27" s="122"/>
      <c r="F27" s="37"/>
      <c r="G27" s="39"/>
      <c r="H27" s="39"/>
      <c r="I27" s="39"/>
      <c r="J27" s="39"/>
      <c r="K27" s="18"/>
      <c r="L27" s="115"/>
      <c r="M27" s="115"/>
    </row>
    <row r="28" spans="1:63" x14ac:dyDescent="0.3">
      <c r="A28" s="39"/>
      <c r="B28" s="117" t="s">
        <v>979</v>
      </c>
      <c r="C28" s="69" t="str">
        <f>IF(OR(ISBLANK(C20),ISBLANK(C21),ISBLANK(C27),ISBLANK(C22),ISBLANK(C23),ISBLANK(C24),ISBLANK(C25)),"",AVERAGE(C20:C25)*(C27*1000))</f>
        <v/>
      </c>
      <c r="D28" s="117" t="s">
        <v>4</v>
      </c>
      <c r="E28" s="122"/>
      <c r="F28" s="37"/>
      <c r="G28" s="39"/>
      <c r="H28" s="39"/>
      <c r="I28" s="39"/>
      <c r="J28" s="39"/>
      <c r="K28" s="18"/>
      <c r="L28" s="115"/>
      <c r="M28" s="115"/>
    </row>
    <row r="29" spans="1:63" x14ac:dyDescent="0.3">
      <c r="A29" s="39"/>
      <c r="B29" s="117"/>
      <c r="C29" s="117"/>
      <c r="D29" s="88"/>
      <c r="E29" s="117"/>
      <c r="F29" s="37"/>
      <c r="G29" s="39"/>
      <c r="H29" s="39"/>
      <c r="I29" s="39"/>
      <c r="J29" s="39"/>
      <c r="K29" s="115"/>
      <c r="L29" s="115"/>
      <c r="M29" s="115"/>
      <c r="P29" s="121"/>
      <c r="Q29" s="121"/>
      <c r="R29" s="121"/>
      <c r="S29" s="121"/>
      <c r="T29" s="121"/>
      <c r="BG29" s="122"/>
      <c r="BH29" s="122"/>
      <c r="BI29" s="122"/>
      <c r="BJ29" s="122"/>
      <c r="BK29" s="122"/>
    </row>
    <row r="30" spans="1:63" x14ac:dyDescent="0.3">
      <c r="A30" s="18"/>
      <c r="B30" s="117"/>
      <c r="C30" s="117"/>
      <c r="D30" s="117"/>
      <c r="E30" s="117"/>
      <c r="F30" s="39"/>
      <c r="G30" s="37"/>
      <c r="H30" s="37"/>
      <c r="I30" s="37"/>
      <c r="J30" s="37"/>
      <c r="K30" s="115"/>
      <c r="L30" s="115"/>
      <c r="M30" s="115"/>
      <c r="P30" s="121"/>
      <c r="Q30" s="121"/>
      <c r="R30" s="121"/>
      <c r="S30" s="121"/>
      <c r="T30" s="121"/>
      <c r="BG30" s="122"/>
      <c r="BH30" s="122"/>
      <c r="BI30" s="122"/>
      <c r="BJ30" s="122"/>
      <c r="BK30" s="122"/>
    </row>
    <row r="31" spans="1:63" s="18" customFormat="1" x14ac:dyDescent="0.3">
      <c r="B31" s="117"/>
      <c r="C31" s="70"/>
      <c r="D31" s="70"/>
      <c r="E31" s="70"/>
      <c r="G31" s="115"/>
      <c r="H31" s="115"/>
      <c r="I31"/>
      <c r="J31" s="343" t="s">
        <v>998</v>
      </c>
      <c r="K31" s="115"/>
      <c r="L31" s="115"/>
      <c r="M31" s="115"/>
      <c r="N31" s="115"/>
      <c r="O31" s="115"/>
    </row>
    <row r="32" spans="1:63" s="18" customFormat="1" hidden="1" x14ac:dyDescent="0.3">
      <c r="B32" s="37"/>
      <c r="G32" s="115"/>
      <c r="H32" s="115"/>
      <c r="I32" s="115"/>
      <c r="J32" s="115"/>
      <c r="K32" s="115"/>
      <c r="L32" s="115"/>
      <c r="M32" s="115"/>
      <c r="N32" s="115"/>
      <c r="O32" s="115"/>
    </row>
    <row r="33" spans="1:20" s="18" customFormat="1" hidden="1" x14ac:dyDescent="0.3">
      <c r="G33" s="115"/>
      <c r="H33" s="115"/>
      <c r="I33" s="115"/>
      <c r="J33" s="115"/>
      <c r="K33" s="115"/>
      <c r="L33" s="115"/>
      <c r="M33" s="115"/>
      <c r="N33" s="115"/>
      <c r="O33" s="115"/>
    </row>
    <row r="34" spans="1:20" s="18" customFormat="1" hidden="1" x14ac:dyDescent="0.3">
      <c r="G34" s="115"/>
      <c r="H34" s="115"/>
      <c r="I34" s="115"/>
      <c r="J34" s="115"/>
      <c r="K34" s="115"/>
      <c r="L34" s="115"/>
      <c r="M34" s="115"/>
      <c r="N34" s="115"/>
      <c r="O34" s="115"/>
    </row>
    <row r="35" spans="1:20" s="18" customFormat="1" ht="14.25" hidden="1" customHeight="1" x14ac:dyDescent="0.3">
      <c r="G35" s="115"/>
      <c r="H35" s="115"/>
      <c r="I35" s="115"/>
      <c r="J35" s="115"/>
      <c r="K35" s="115"/>
      <c r="L35" s="115"/>
      <c r="M35" s="115"/>
      <c r="N35" s="115"/>
      <c r="O35" s="115"/>
    </row>
    <row r="36" spans="1:20" s="18" customFormat="1" hidden="1" x14ac:dyDescent="0.3">
      <c r="G36" s="115"/>
      <c r="H36" s="115"/>
      <c r="I36" s="115"/>
      <c r="J36" s="115"/>
      <c r="K36" s="115"/>
      <c r="L36" s="115"/>
      <c r="M36" s="115"/>
      <c r="N36" s="115"/>
      <c r="O36" s="115"/>
    </row>
    <row r="37" spans="1:20" s="18" customFormat="1" hidden="1" x14ac:dyDescent="0.3">
      <c r="A37" s="115"/>
      <c r="B37" s="13"/>
      <c r="C37" s="13"/>
      <c r="D37" s="13"/>
      <c r="E37" s="115"/>
      <c r="G37" s="115"/>
      <c r="H37" s="115"/>
      <c r="I37" s="115"/>
      <c r="J37" s="115"/>
      <c r="K37" s="115"/>
      <c r="L37" s="115"/>
      <c r="M37" s="115"/>
      <c r="N37" s="115"/>
      <c r="O37" s="115"/>
    </row>
    <row r="38" spans="1:20" s="18" customFormat="1" hidden="1" x14ac:dyDescent="0.3">
      <c r="A38" s="115"/>
      <c r="B38" s="13"/>
      <c r="C38" s="13"/>
      <c r="D38" s="13"/>
      <c r="E38" s="115"/>
      <c r="F38" s="115"/>
      <c r="G38" s="115"/>
      <c r="H38" s="115"/>
      <c r="I38" s="115"/>
      <c r="J38" s="115"/>
      <c r="K38" s="115"/>
      <c r="L38" s="115"/>
      <c r="M38" s="115"/>
      <c r="N38" s="115"/>
      <c r="O38" s="115"/>
    </row>
    <row r="39" spans="1:20" s="18" customFormat="1" hidden="1" x14ac:dyDescent="0.3">
      <c r="A39" s="115"/>
      <c r="B39" s="13"/>
      <c r="C39" s="13"/>
      <c r="D39" s="13"/>
      <c r="E39" s="115"/>
      <c r="F39" s="115"/>
      <c r="G39" s="115"/>
      <c r="H39" s="115"/>
      <c r="I39" s="115"/>
      <c r="J39" s="115"/>
      <c r="K39" s="115"/>
      <c r="L39" s="115"/>
      <c r="M39" s="115"/>
      <c r="N39" s="115"/>
      <c r="O39" s="115"/>
    </row>
    <row r="40" spans="1:20" s="18" customFormat="1" hidden="1" x14ac:dyDescent="0.3">
      <c r="A40" s="115"/>
      <c r="B40" s="13"/>
      <c r="C40" s="13"/>
      <c r="D40" s="13"/>
      <c r="E40" s="115"/>
      <c r="F40" s="115"/>
      <c r="G40" s="115"/>
      <c r="H40" s="115"/>
      <c r="I40" s="115"/>
      <c r="J40" s="115"/>
      <c r="K40" s="115"/>
      <c r="L40" s="115"/>
      <c r="M40" s="115"/>
      <c r="N40" s="115"/>
      <c r="O40" s="115"/>
      <c r="P40" s="115"/>
      <c r="Q40" s="115"/>
      <c r="R40" s="115"/>
      <c r="S40" s="115"/>
      <c r="T40" s="115"/>
    </row>
    <row r="41" spans="1:20" s="18" customFormat="1" hidden="1" x14ac:dyDescent="0.3">
      <c r="A41" s="115"/>
      <c r="B41" s="115"/>
      <c r="C41" s="115"/>
      <c r="D41" s="13"/>
      <c r="E41" s="13"/>
      <c r="F41" s="13"/>
      <c r="G41" s="13"/>
      <c r="H41" s="13"/>
      <c r="I41" s="13"/>
      <c r="J41" s="115"/>
      <c r="K41" s="115"/>
      <c r="L41" s="115"/>
      <c r="M41" s="115"/>
      <c r="N41" s="115"/>
      <c r="O41" s="115"/>
      <c r="P41" s="115"/>
      <c r="Q41" s="115"/>
      <c r="R41" s="115"/>
      <c r="S41" s="115"/>
      <c r="T41" s="115"/>
    </row>
    <row r="42" spans="1:20" s="18" customFormat="1" hidden="1" x14ac:dyDescent="0.3">
      <c r="A42" s="115"/>
      <c r="B42" s="115"/>
      <c r="C42" s="115"/>
      <c r="D42" s="13"/>
      <c r="E42" s="13"/>
      <c r="F42" s="13"/>
      <c r="G42" s="13"/>
      <c r="H42" s="13"/>
      <c r="I42" s="13"/>
      <c r="J42" s="115"/>
      <c r="K42" s="115"/>
      <c r="L42" s="115"/>
      <c r="M42" s="115"/>
      <c r="N42" s="115"/>
      <c r="O42" s="115"/>
      <c r="P42" s="115"/>
      <c r="Q42" s="115"/>
      <c r="R42" s="115"/>
      <c r="S42" s="115"/>
      <c r="T42" s="115"/>
    </row>
    <row r="43" spans="1:20" s="18" customFormat="1" hidden="1" x14ac:dyDescent="0.3">
      <c r="A43" s="115"/>
      <c r="B43" s="115"/>
      <c r="C43" s="115"/>
      <c r="D43" s="13"/>
      <c r="E43" s="13"/>
      <c r="F43" s="13"/>
      <c r="G43" s="13"/>
      <c r="H43" s="13"/>
      <c r="I43" s="13"/>
      <c r="J43" s="115"/>
      <c r="K43" s="115"/>
      <c r="L43" s="115"/>
      <c r="M43" s="115"/>
      <c r="N43" s="115"/>
      <c r="O43" s="115"/>
      <c r="P43" s="115"/>
      <c r="Q43" s="115"/>
      <c r="R43" s="115"/>
      <c r="S43" s="115"/>
      <c r="T43" s="115"/>
    </row>
    <row r="44" spans="1:20" s="18" customFormat="1" hidden="1" x14ac:dyDescent="0.3">
      <c r="A44" s="115"/>
      <c r="B44" s="115"/>
      <c r="C44" s="115"/>
      <c r="D44" s="13"/>
      <c r="E44" s="13"/>
      <c r="F44" s="13"/>
      <c r="G44" s="13"/>
      <c r="H44" s="13"/>
      <c r="I44" s="13"/>
      <c r="J44" s="115"/>
      <c r="K44" s="115"/>
      <c r="L44" s="115"/>
      <c r="M44" s="115"/>
      <c r="N44" s="115"/>
      <c r="O44" s="115"/>
      <c r="P44" s="115"/>
      <c r="Q44" s="115"/>
      <c r="R44" s="115"/>
      <c r="S44" s="115"/>
      <c r="T44" s="115"/>
    </row>
    <row r="45" spans="1:20" s="18" customFormat="1" hidden="1" x14ac:dyDescent="0.3">
      <c r="A45" s="115"/>
      <c r="B45" s="115"/>
      <c r="C45" s="115"/>
      <c r="D45" s="13"/>
      <c r="E45" s="13"/>
      <c r="F45" s="13"/>
      <c r="G45" s="13"/>
      <c r="H45" s="13"/>
      <c r="I45" s="13"/>
      <c r="J45" s="115"/>
      <c r="K45" s="115"/>
      <c r="L45" s="115"/>
      <c r="M45" s="115"/>
      <c r="N45" s="115"/>
      <c r="O45" s="115"/>
      <c r="P45" s="115"/>
      <c r="Q45" s="115"/>
      <c r="R45" s="115"/>
      <c r="S45" s="115"/>
      <c r="T45" s="115"/>
    </row>
    <row r="46" spans="1:20" s="18" customFormat="1" hidden="1" x14ac:dyDescent="0.3">
      <c r="A46" s="115"/>
      <c r="B46" s="115"/>
      <c r="C46" s="115"/>
      <c r="D46" s="13"/>
      <c r="E46" s="13"/>
      <c r="F46" s="13"/>
      <c r="G46" s="13"/>
      <c r="H46" s="13"/>
      <c r="I46" s="13"/>
      <c r="J46" s="115"/>
      <c r="K46" s="115"/>
      <c r="L46" s="115"/>
      <c r="M46" s="115"/>
      <c r="N46" s="115"/>
      <c r="O46" s="115"/>
      <c r="P46" s="115"/>
      <c r="Q46" s="115"/>
      <c r="R46" s="115"/>
      <c r="S46" s="115"/>
      <c r="T46" s="115"/>
    </row>
    <row r="47" spans="1:20" s="18" customFormat="1" hidden="1" x14ac:dyDescent="0.3">
      <c r="A47" s="115"/>
      <c r="B47" s="115"/>
      <c r="C47" s="115"/>
      <c r="D47" s="13"/>
      <c r="E47" s="13"/>
      <c r="F47" s="13"/>
      <c r="G47" s="13"/>
      <c r="H47" s="13"/>
      <c r="I47" s="13"/>
      <c r="J47" s="115"/>
      <c r="K47" s="115"/>
      <c r="L47" s="115"/>
      <c r="M47" s="115"/>
      <c r="N47" s="115"/>
      <c r="O47" s="115"/>
      <c r="P47" s="115"/>
      <c r="Q47" s="115"/>
      <c r="R47" s="115"/>
      <c r="S47" s="115"/>
      <c r="T47" s="115"/>
    </row>
    <row r="48" spans="1:20" s="18" customFormat="1" hidden="1" x14ac:dyDescent="0.3">
      <c r="A48" s="115"/>
      <c r="B48" s="115"/>
      <c r="C48" s="115"/>
      <c r="D48" s="13"/>
      <c r="E48" s="13"/>
      <c r="F48" s="13"/>
      <c r="G48" s="13"/>
      <c r="H48" s="13"/>
      <c r="I48" s="13"/>
      <c r="J48" s="115"/>
      <c r="K48" s="115"/>
      <c r="L48" s="115"/>
      <c r="M48" s="115"/>
      <c r="N48" s="115"/>
      <c r="O48" s="115"/>
      <c r="P48" s="115"/>
      <c r="Q48" s="115"/>
      <c r="R48" s="115"/>
      <c r="S48" s="115"/>
      <c r="T48" s="115"/>
    </row>
    <row r="49" spans="1:20" s="18" customFormat="1" hidden="1" x14ac:dyDescent="0.3">
      <c r="A49" s="115"/>
      <c r="B49" s="115"/>
      <c r="C49" s="115"/>
      <c r="D49" s="13"/>
      <c r="E49" s="13"/>
      <c r="F49" s="13"/>
      <c r="G49" s="13"/>
      <c r="H49" s="13"/>
      <c r="I49" s="13"/>
      <c r="J49" s="115"/>
      <c r="K49" s="115"/>
      <c r="L49" s="115"/>
      <c r="M49" s="115"/>
      <c r="N49" s="115"/>
      <c r="O49" s="115"/>
      <c r="P49" s="115"/>
      <c r="Q49" s="115"/>
      <c r="R49" s="115"/>
      <c r="S49" s="115"/>
      <c r="T49" s="115"/>
    </row>
    <row r="50" spans="1:20" s="18" customFormat="1" hidden="1" x14ac:dyDescent="0.3">
      <c r="A50" s="115"/>
      <c r="B50" s="115"/>
      <c r="C50" s="115"/>
      <c r="D50" s="13"/>
      <c r="E50" s="13"/>
      <c r="F50" s="13"/>
      <c r="G50" s="13"/>
      <c r="H50" s="13"/>
      <c r="I50" s="13"/>
      <c r="J50" s="115"/>
      <c r="K50" s="115"/>
      <c r="L50" s="115"/>
      <c r="M50" s="115"/>
      <c r="N50" s="115"/>
      <c r="O50" s="115"/>
      <c r="P50" s="115"/>
      <c r="Q50" s="115"/>
      <c r="R50" s="115"/>
      <c r="S50" s="115"/>
      <c r="T50" s="115"/>
    </row>
    <row r="51" spans="1:20" s="18" customFormat="1" hidden="1" x14ac:dyDescent="0.3">
      <c r="A51" s="115"/>
      <c r="B51" s="115"/>
      <c r="C51" s="115"/>
      <c r="D51" s="13"/>
      <c r="E51" s="13"/>
      <c r="F51" s="13"/>
      <c r="G51" s="13"/>
      <c r="H51" s="13"/>
      <c r="I51" s="13"/>
      <c r="J51" s="115"/>
      <c r="K51" s="115"/>
      <c r="L51" s="115"/>
      <c r="M51" s="115"/>
      <c r="N51" s="115"/>
      <c r="O51" s="115"/>
      <c r="P51" s="115"/>
      <c r="Q51" s="115"/>
      <c r="R51" s="115"/>
      <c r="S51" s="115"/>
      <c r="T51" s="115"/>
    </row>
    <row r="52" spans="1:20" s="18" customFormat="1" hidden="1" x14ac:dyDescent="0.3">
      <c r="A52" s="115"/>
      <c r="B52" s="115"/>
      <c r="C52" s="115"/>
      <c r="D52" s="13"/>
      <c r="E52" s="13"/>
      <c r="F52" s="13"/>
      <c r="G52" s="13"/>
      <c r="H52" s="13"/>
      <c r="I52" s="13"/>
      <c r="J52" s="115"/>
      <c r="K52" s="115"/>
      <c r="L52" s="115"/>
      <c r="M52" s="115"/>
      <c r="N52" s="115"/>
      <c r="O52" s="115"/>
      <c r="P52" s="115"/>
      <c r="Q52" s="115"/>
      <c r="R52" s="115"/>
      <c r="S52" s="115"/>
      <c r="T52" s="115"/>
    </row>
    <row r="53" spans="1:20" s="18" customFormat="1" hidden="1" x14ac:dyDescent="0.3">
      <c r="A53" s="115"/>
      <c r="B53" s="115"/>
      <c r="C53" s="115"/>
      <c r="D53" s="13"/>
      <c r="E53" s="13"/>
      <c r="F53" s="13"/>
      <c r="G53" s="13"/>
      <c r="H53" s="13"/>
      <c r="I53" s="13"/>
      <c r="J53" s="115"/>
      <c r="K53" s="115"/>
      <c r="L53" s="115"/>
      <c r="M53" s="115"/>
      <c r="N53" s="115"/>
      <c r="O53" s="115"/>
      <c r="P53" s="115"/>
      <c r="Q53" s="115"/>
      <c r="R53" s="115"/>
      <c r="S53" s="115"/>
      <c r="T53" s="115"/>
    </row>
    <row r="54" spans="1:20" s="18" customFormat="1" hidden="1" x14ac:dyDescent="0.3">
      <c r="A54" s="115"/>
      <c r="B54" s="115"/>
      <c r="C54" s="115"/>
      <c r="D54" s="13"/>
      <c r="E54" s="13"/>
      <c r="F54" s="13"/>
      <c r="G54" s="13"/>
      <c r="H54" s="13"/>
      <c r="I54" s="13"/>
      <c r="J54" s="115"/>
      <c r="K54" s="115"/>
      <c r="L54" s="115"/>
      <c r="M54" s="115"/>
      <c r="N54" s="115"/>
      <c r="O54" s="115"/>
      <c r="P54" s="115"/>
      <c r="Q54" s="115"/>
      <c r="R54" s="115"/>
      <c r="S54" s="115"/>
      <c r="T54" s="115"/>
    </row>
    <row r="55" spans="1:20" s="18" customFormat="1" hidden="1" x14ac:dyDescent="0.3">
      <c r="A55" s="115"/>
      <c r="B55" s="115"/>
      <c r="C55" s="115"/>
      <c r="D55" s="13"/>
      <c r="E55" s="13"/>
      <c r="F55" s="13"/>
      <c r="G55" s="13"/>
      <c r="H55" s="13"/>
      <c r="I55" s="13"/>
      <c r="J55" s="115"/>
      <c r="K55" s="115"/>
      <c r="L55" s="115"/>
      <c r="M55" s="115"/>
      <c r="N55" s="115"/>
      <c r="O55" s="115"/>
      <c r="P55" s="115"/>
      <c r="Q55" s="115"/>
      <c r="R55" s="115"/>
      <c r="S55" s="115"/>
      <c r="T55" s="115"/>
    </row>
    <row r="56" spans="1:20" s="18" customFormat="1" hidden="1" x14ac:dyDescent="0.3">
      <c r="A56" s="115"/>
      <c r="B56" s="115"/>
      <c r="C56" s="115"/>
      <c r="D56" s="13"/>
      <c r="E56" s="13"/>
      <c r="F56" s="13"/>
      <c r="G56" s="13"/>
      <c r="H56" s="13"/>
      <c r="I56" s="24"/>
      <c r="J56" s="115"/>
      <c r="K56" s="115"/>
      <c r="L56" s="115"/>
      <c r="M56" s="115"/>
      <c r="N56" s="115"/>
      <c r="O56" s="115"/>
      <c r="P56" s="115"/>
      <c r="Q56" s="115"/>
      <c r="R56" s="115"/>
      <c r="S56" s="115"/>
      <c r="T56" s="115"/>
    </row>
    <row r="57" spans="1:20" s="18" customFormat="1" hidden="1" x14ac:dyDescent="0.3">
      <c r="A57" s="115"/>
      <c r="B57" s="115"/>
      <c r="C57" s="115"/>
      <c r="D57" s="13"/>
      <c r="E57" s="13"/>
      <c r="F57" s="13"/>
      <c r="G57" s="13"/>
      <c r="H57" s="13"/>
      <c r="I57" s="13"/>
      <c r="J57" s="115"/>
      <c r="K57" s="115"/>
      <c r="L57" s="115"/>
      <c r="M57" s="115"/>
      <c r="N57" s="115"/>
      <c r="O57" s="115"/>
      <c r="P57" s="115"/>
      <c r="Q57" s="115"/>
      <c r="R57" s="115"/>
      <c r="S57" s="115"/>
      <c r="T57" s="115"/>
    </row>
    <row r="58" spans="1:20" s="18" customFormat="1" hidden="1" x14ac:dyDescent="0.3">
      <c r="A58" s="115"/>
      <c r="B58" s="115"/>
      <c r="C58" s="115"/>
      <c r="D58" s="13"/>
      <c r="E58" s="13"/>
      <c r="F58" s="13"/>
      <c r="G58" s="13"/>
      <c r="H58" s="13"/>
      <c r="I58" s="13"/>
      <c r="J58" s="115"/>
      <c r="K58" s="115"/>
      <c r="L58" s="115"/>
      <c r="M58" s="115"/>
      <c r="N58" s="115"/>
      <c r="O58" s="115"/>
      <c r="P58" s="115"/>
      <c r="Q58" s="115"/>
      <c r="R58" s="115"/>
      <c r="S58" s="115"/>
      <c r="T58" s="115"/>
    </row>
    <row r="59" spans="1:20" s="18" customFormat="1" hidden="1" x14ac:dyDescent="0.3">
      <c r="A59" s="115"/>
      <c r="B59" s="115"/>
      <c r="C59" s="115"/>
      <c r="D59" s="13"/>
      <c r="E59" s="13"/>
      <c r="F59" s="13"/>
      <c r="G59" s="13"/>
      <c r="H59" s="13"/>
      <c r="I59" s="13"/>
      <c r="J59" s="115"/>
      <c r="K59" s="115"/>
      <c r="L59" s="115"/>
      <c r="M59" s="115"/>
      <c r="N59" s="115"/>
      <c r="O59" s="115"/>
      <c r="P59" s="115"/>
      <c r="Q59" s="115"/>
      <c r="R59" s="115"/>
      <c r="S59" s="115"/>
      <c r="T59" s="115"/>
    </row>
    <row r="60" spans="1:20" s="18" customFormat="1" hidden="1" x14ac:dyDescent="0.3">
      <c r="A60" s="115"/>
      <c r="B60" s="115"/>
      <c r="C60" s="115"/>
      <c r="D60" s="13"/>
      <c r="E60" s="13"/>
      <c r="F60" s="13"/>
      <c r="G60" s="13"/>
      <c r="H60" s="13"/>
      <c r="I60" s="13"/>
      <c r="J60" s="115"/>
      <c r="K60" s="115"/>
      <c r="L60" s="115"/>
      <c r="M60" s="115"/>
      <c r="N60" s="115"/>
      <c r="O60" s="115"/>
      <c r="P60" s="115"/>
      <c r="Q60" s="115"/>
      <c r="R60" s="115"/>
      <c r="S60" s="115"/>
      <c r="T60" s="115"/>
    </row>
    <row r="61" spans="1:20" s="18" customFormat="1" hidden="1" x14ac:dyDescent="0.3">
      <c r="A61" s="115"/>
      <c r="B61" s="115"/>
      <c r="C61" s="115"/>
      <c r="D61" s="13"/>
      <c r="E61" s="13"/>
      <c r="F61" s="13"/>
      <c r="G61" s="13"/>
      <c r="H61" s="13"/>
      <c r="I61" s="13"/>
      <c r="J61" s="115"/>
      <c r="K61" s="115"/>
      <c r="L61" s="115"/>
      <c r="M61" s="115"/>
      <c r="N61" s="115"/>
      <c r="O61" s="115"/>
      <c r="P61" s="115"/>
      <c r="Q61" s="115"/>
      <c r="R61" s="115"/>
      <c r="S61" s="115"/>
      <c r="T61" s="115"/>
    </row>
    <row r="62" spans="1:20" s="18" customFormat="1" hidden="1" x14ac:dyDescent="0.3">
      <c r="A62" s="115"/>
      <c r="B62" s="115"/>
      <c r="C62" s="115"/>
      <c r="D62" s="13"/>
      <c r="E62" s="13"/>
      <c r="F62" s="13"/>
      <c r="G62" s="13"/>
      <c r="H62" s="13"/>
      <c r="I62" s="13"/>
      <c r="J62" s="115"/>
      <c r="K62" s="115"/>
      <c r="L62" s="115"/>
      <c r="M62" s="115"/>
      <c r="N62" s="115"/>
      <c r="O62" s="115"/>
      <c r="P62" s="115"/>
      <c r="Q62" s="115"/>
      <c r="R62" s="115"/>
      <c r="S62" s="115"/>
      <c r="T62" s="115"/>
    </row>
    <row r="63" spans="1:20" s="18" customFormat="1" hidden="1" x14ac:dyDescent="0.3">
      <c r="A63" s="115"/>
      <c r="B63" s="115"/>
      <c r="C63" s="115"/>
      <c r="D63" s="24"/>
      <c r="E63" s="24"/>
      <c r="F63" s="13"/>
      <c r="G63" s="24"/>
      <c r="H63" s="24"/>
      <c r="I63" s="24"/>
      <c r="J63" s="115"/>
      <c r="K63" s="115"/>
      <c r="L63" s="115"/>
      <c r="M63" s="115"/>
      <c r="N63" s="115"/>
      <c r="O63" s="115"/>
      <c r="P63" s="115"/>
      <c r="Q63" s="115"/>
      <c r="R63" s="115"/>
      <c r="S63" s="115"/>
      <c r="T63" s="115"/>
    </row>
    <row r="64" spans="1:20" s="18" customFormat="1" hidden="1" x14ac:dyDescent="0.3">
      <c r="A64" s="115"/>
      <c r="B64" s="115"/>
      <c r="C64" s="115"/>
      <c r="D64" s="115"/>
      <c r="E64" s="115"/>
      <c r="F64" s="24"/>
      <c r="G64" s="115"/>
      <c r="H64" s="115"/>
      <c r="I64" s="115"/>
      <c r="J64" s="115"/>
      <c r="K64" s="115"/>
      <c r="L64" s="115"/>
      <c r="M64" s="115"/>
      <c r="N64" s="115"/>
      <c r="O64" s="115"/>
      <c r="P64" s="115"/>
      <c r="Q64" s="115"/>
      <c r="R64" s="115"/>
      <c r="S64" s="115"/>
      <c r="T64" s="115"/>
    </row>
    <row r="65" spans="1:20" s="18" customFormat="1" hidden="1" x14ac:dyDescent="0.3">
      <c r="A65" s="115"/>
      <c r="B65" s="115"/>
      <c r="C65" s="115"/>
      <c r="D65" s="115"/>
      <c r="E65" s="115"/>
      <c r="F65" s="115"/>
      <c r="G65" s="115"/>
      <c r="H65" s="115"/>
      <c r="I65" s="115"/>
      <c r="J65" s="115"/>
      <c r="K65" s="115"/>
      <c r="L65" s="115"/>
      <c r="M65" s="115"/>
      <c r="N65" s="115"/>
      <c r="O65" s="115"/>
      <c r="P65" s="115"/>
      <c r="Q65" s="115"/>
      <c r="R65" s="115"/>
      <c r="S65" s="115"/>
      <c r="T65" s="115"/>
    </row>
    <row r="66" spans="1:20" s="18" customFormat="1" hidden="1" x14ac:dyDescent="0.3">
      <c r="A66" s="115"/>
      <c r="B66" s="115"/>
      <c r="C66" s="115"/>
      <c r="D66" s="115"/>
      <c r="E66" s="115"/>
      <c r="F66" s="115"/>
      <c r="G66" s="115"/>
      <c r="H66" s="115"/>
      <c r="I66" s="115"/>
      <c r="J66" s="115"/>
      <c r="K66" s="115"/>
      <c r="L66" s="115"/>
      <c r="M66" s="115"/>
      <c r="N66" s="115"/>
      <c r="O66" s="115"/>
      <c r="P66" s="115"/>
      <c r="Q66" s="115"/>
      <c r="R66" s="115"/>
      <c r="S66" s="115"/>
      <c r="T66" s="115"/>
    </row>
    <row r="67" spans="1:20" s="18" customFormat="1" hidden="1" x14ac:dyDescent="0.3">
      <c r="A67" s="115"/>
      <c r="B67" s="115"/>
      <c r="C67" s="115"/>
      <c r="D67" s="115"/>
      <c r="E67" s="115"/>
      <c r="F67" s="115"/>
      <c r="G67" s="115"/>
      <c r="H67" s="115"/>
      <c r="I67" s="115"/>
      <c r="J67" s="115"/>
      <c r="K67" s="115"/>
      <c r="L67" s="115"/>
      <c r="M67" s="115"/>
      <c r="N67" s="115"/>
      <c r="O67" s="115"/>
      <c r="P67" s="115"/>
      <c r="Q67" s="115"/>
      <c r="R67" s="115"/>
      <c r="S67" s="115"/>
      <c r="T67" s="115"/>
    </row>
    <row r="68" spans="1:20" s="18" customFormat="1" hidden="1" x14ac:dyDescent="0.3">
      <c r="A68" s="115"/>
      <c r="B68" s="115"/>
      <c r="C68" s="115"/>
      <c r="D68" s="115"/>
      <c r="E68" s="115"/>
      <c r="F68" s="115"/>
      <c r="G68" s="115"/>
      <c r="H68" s="115"/>
      <c r="I68" s="115"/>
      <c r="J68" s="115"/>
      <c r="K68" s="115"/>
      <c r="L68" s="115"/>
      <c r="M68" s="115"/>
      <c r="N68" s="115"/>
      <c r="O68" s="115"/>
      <c r="P68" s="115"/>
      <c r="Q68" s="115"/>
      <c r="R68" s="115"/>
      <c r="S68" s="115"/>
      <c r="T68" s="115"/>
    </row>
    <row r="69" spans="1:20" s="18" customFormat="1" hidden="1" x14ac:dyDescent="0.3">
      <c r="A69" s="115"/>
      <c r="B69" s="115"/>
      <c r="C69" s="115"/>
      <c r="D69" s="115"/>
      <c r="E69" s="115"/>
      <c r="F69" s="115"/>
      <c r="G69" s="115"/>
      <c r="H69" s="115"/>
      <c r="I69" s="115"/>
      <c r="J69" s="115"/>
      <c r="K69" s="115"/>
      <c r="L69" s="115"/>
      <c r="M69" s="115"/>
      <c r="N69" s="115"/>
      <c r="O69" s="115"/>
      <c r="P69" s="115"/>
      <c r="Q69" s="115"/>
      <c r="R69" s="115"/>
      <c r="S69" s="115"/>
      <c r="T69" s="115"/>
    </row>
    <row r="70" spans="1:20" s="18" customFormat="1" hidden="1" x14ac:dyDescent="0.3">
      <c r="A70" s="115"/>
      <c r="B70" s="115"/>
      <c r="C70" s="115"/>
      <c r="D70" s="115"/>
      <c r="E70" s="115"/>
      <c r="F70" s="115"/>
      <c r="G70" s="115"/>
      <c r="H70" s="115"/>
      <c r="I70" s="115"/>
      <c r="J70" s="115"/>
      <c r="K70" s="115"/>
      <c r="L70" s="115"/>
      <c r="M70" s="115"/>
      <c r="N70" s="115"/>
      <c r="O70" s="115"/>
      <c r="P70" s="115"/>
      <c r="Q70" s="115"/>
      <c r="R70" s="115"/>
      <c r="S70" s="115"/>
      <c r="T70" s="115"/>
    </row>
    <row r="71" spans="1:20" s="18" customFormat="1" hidden="1" x14ac:dyDescent="0.3">
      <c r="A71" s="115"/>
      <c r="B71" s="115"/>
      <c r="C71" s="115"/>
      <c r="D71" s="115"/>
      <c r="E71" s="115"/>
      <c r="F71" s="115"/>
      <c r="G71" s="115"/>
      <c r="H71" s="115"/>
      <c r="I71" s="115"/>
      <c r="J71" s="115"/>
      <c r="K71" s="115"/>
      <c r="L71" s="115"/>
      <c r="M71" s="115"/>
      <c r="N71" s="115"/>
      <c r="O71" s="115"/>
      <c r="P71" s="115"/>
      <c r="Q71" s="115"/>
      <c r="R71" s="115"/>
      <c r="S71" s="115"/>
      <c r="T71" s="115"/>
    </row>
    <row r="72" spans="1:20" s="18" customFormat="1" hidden="1" x14ac:dyDescent="0.3">
      <c r="A72" s="115"/>
      <c r="B72" s="115"/>
      <c r="C72" s="115"/>
      <c r="D72" s="115"/>
      <c r="E72" s="115"/>
      <c r="F72" s="115"/>
      <c r="G72" s="115"/>
      <c r="H72" s="115"/>
      <c r="I72" s="115"/>
      <c r="J72" s="115"/>
      <c r="K72" s="115"/>
      <c r="L72" s="115"/>
      <c r="M72" s="115"/>
      <c r="N72" s="115"/>
      <c r="O72" s="115"/>
      <c r="P72" s="115"/>
      <c r="Q72" s="115"/>
      <c r="R72" s="115"/>
      <c r="S72" s="115"/>
      <c r="T72" s="115"/>
    </row>
    <row r="73" spans="1:20" s="18" customFormat="1" hidden="1" x14ac:dyDescent="0.3">
      <c r="A73" s="115"/>
      <c r="B73" s="115"/>
      <c r="C73" s="115"/>
      <c r="D73" s="115"/>
      <c r="E73" s="115"/>
      <c r="F73" s="115"/>
      <c r="G73" s="115"/>
      <c r="H73" s="115"/>
      <c r="I73" s="115"/>
      <c r="J73" s="115"/>
      <c r="K73" s="115"/>
      <c r="L73" s="115"/>
      <c r="M73" s="115"/>
      <c r="N73" s="115"/>
      <c r="O73" s="115"/>
      <c r="P73" s="115"/>
      <c r="Q73" s="115"/>
      <c r="R73" s="115"/>
      <c r="S73" s="115"/>
      <c r="T73" s="115"/>
    </row>
    <row r="74" spans="1:20" s="18" customFormat="1" hidden="1" x14ac:dyDescent="0.3">
      <c r="A74" s="115"/>
      <c r="B74" s="115"/>
      <c r="C74" s="115"/>
      <c r="D74" s="115"/>
      <c r="E74" s="115"/>
      <c r="F74" s="115"/>
      <c r="G74" s="115"/>
      <c r="H74" s="115"/>
      <c r="I74" s="115"/>
      <c r="J74" s="115"/>
      <c r="K74" s="115"/>
      <c r="L74" s="115"/>
      <c r="M74" s="115"/>
      <c r="N74" s="115"/>
      <c r="O74" s="115"/>
      <c r="P74" s="115"/>
      <c r="Q74" s="115"/>
      <c r="R74" s="115"/>
      <c r="S74" s="115"/>
      <c r="T74" s="115"/>
    </row>
    <row r="75" spans="1:20" s="18" customFormat="1" hidden="1" x14ac:dyDescent="0.3">
      <c r="A75" s="115"/>
      <c r="B75" s="115"/>
      <c r="C75" s="115"/>
      <c r="D75" s="115"/>
      <c r="E75" s="115"/>
      <c r="F75" s="115"/>
      <c r="G75" s="115"/>
      <c r="H75" s="115"/>
      <c r="I75" s="115"/>
      <c r="J75" s="115"/>
      <c r="K75" s="115"/>
      <c r="L75" s="115"/>
      <c r="M75" s="115"/>
      <c r="N75" s="115"/>
      <c r="O75" s="115"/>
      <c r="P75" s="115"/>
      <c r="Q75" s="115"/>
      <c r="R75" s="115"/>
      <c r="S75" s="115"/>
      <c r="T75" s="115"/>
    </row>
    <row r="76" spans="1:20" s="18" customFormat="1" hidden="1" x14ac:dyDescent="0.3">
      <c r="A76" s="115"/>
      <c r="B76" s="115"/>
      <c r="C76" s="115"/>
      <c r="D76" s="115"/>
      <c r="E76" s="115"/>
      <c r="F76" s="115"/>
      <c r="G76" s="115"/>
      <c r="H76" s="115"/>
      <c r="I76" s="115"/>
      <c r="J76" s="115"/>
      <c r="K76" s="115"/>
      <c r="L76" s="115"/>
      <c r="M76" s="115"/>
      <c r="N76" s="115"/>
      <c r="O76" s="115"/>
      <c r="P76" s="115"/>
      <c r="Q76" s="115"/>
      <c r="R76" s="115"/>
      <c r="S76" s="115"/>
      <c r="T76" s="115"/>
    </row>
    <row r="77" spans="1:20" s="18" customFormat="1" hidden="1" x14ac:dyDescent="0.3">
      <c r="A77" s="115"/>
      <c r="B77" s="115"/>
      <c r="C77" s="115"/>
      <c r="D77" s="115"/>
      <c r="E77" s="115"/>
      <c r="F77" s="115"/>
      <c r="G77" s="115"/>
      <c r="H77" s="115"/>
      <c r="I77" s="115"/>
      <c r="J77" s="115"/>
      <c r="K77" s="115"/>
      <c r="L77" s="115"/>
      <c r="M77" s="115"/>
      <c r="N77" s="115"/>
      <c r="O77" s="115"/>
      <c r="P77" s="115"/>
      <c r="Q77" s="115"/>
      <c r="R77" s="115"/>
      <c r="S77" s="115"/>
      <c r="T77" s="115"/>
    </row>
    <row r="78" spans="1:20" s="18" customFormat="1" hidden="1" x14ac:dyDescent="0.3">
      <c r="A78" s="115"/>
      <c r="B78" s="115"/>
      <c r="C78" s="115"/>
      <c r="D78" s="115"/>
      <c r="E78" s="115"/>
      <c r="F78" s="115"/>
      <c r="G78" s="115"/>
      <c r="H78" s="115"/>
      <c r="I78" s="115"/>
      <c r="J78" s="115"/>
      <c r="K78" s="115"/>
      <c r="L78" s="115"/>
      <c r="M78" s="115"/>
      <c r="N78" s="115"/>
      <c r="O78" s="115"/>
      <c r="P78" s="115"/>
      <c r="Q78" s="115"/>
      <c r="R78" s="115"/>
      <c r="S78" s="115"/>
      <c r="T78" s="115"/>
    </row>
    <row r="79" spans="1:20" s="18" customFormat="1" hidden="1" x14ac:dyDescent="0.3">
      <c r="A79" s="115"/>
      <c r="B79" s="115"/>
      <c r="C79" s="115"/>
      <c r="D79" s="115"/>
      <c r="E79" s="115"/>
      <c r="F79" s="115"/>
      <c r="G79" s="115"/>
      <c r="H79" s="115"/>
      <c r="I79" s="115"/>
      <c r="J79" s="115"/>
      <c r="K79" s="115"/>
      <c r="L79" s="115"/>
      <c r="M79" s="115"/>
      <c r="N79" s="115"/>
      <c r="O79" s="115"/>
      <c r="P79" s="115"/>
      <c r="Q79" s="115"/>
      <c r="R79" s="115"/>
      <c r="S79" s="115"/>
      <c r="T79" s="115"/>
    </row>
    <row r="80" spans="1:20" s="18" customFormat="1" hidden="1" x14ac:dyDescent="0.3">
      <c r="A80" s="115"/>
      <c r="B80" s="115"/>
      <c r="C80" s="115"/>
      <c r="D80" s="115"/>
      <c r="E80" s="115"/>
      <c r="F80" s="115"/>
      <c r="G80" s="115"/>
      <c r="H80" s="115"/>
      <c r="I80" s="115"/>
      <c r="J80" s="115"/>
      <c r="K80" s="115"/>
      <c r="L80" s="115"/>
      <c r="M80" s="115"/>
      <c r="N80" s="115"/>
      <c r="O80" s="115"/>
      <c r="P80" s="115"/>
      <c r="Q80" s="115"/>
      <c r="R80" s="115"/>
      <c r="S80" s="115"/>
      <c r="T80" s="115"/>
    </row>
    <row r="81" spans="1:20" s="18" customFormat="1" hidden="1" x14ac:dyDescent="0.3">
      <c r="A81" s="115"/>
      <c r="B81" s="115"/>
      <c r="C81" s="115"/>
      <c r="D81" s="115"/>
      <c r="E81" s="115"/>
      <c r="F81" s="115"/>
      <c r="G81" s="115"/>
      <c r="H81" s="115"/>
      <c r="I81" s="115"/>
      <c r="J81" s="115"/>
      <c r="K81" s="115"/>
      <c r="L81" s="115"/>
      <c r="M81" s="115"/>
      <c r="N81" s="115"/>
      <c r="O81" s="115"/>
      <c r="P81" s="115"/>
      <c r="Q81" s="115"/>
      <c r="R81" s="115"/>
      <c r="S81" s="115"/>
      <c r="T81" s="115"/>
    </row>
    <row r="82" spans="1:20" s="18" customFormat="1" hidden="1" x14ac:dyDescent="0.3">
      <c r="A82" s="115"/>
      <c r="B82" s="115"/>
      <c r="C82" s="115"/>
      <c r="D82" s="115"/>
      <c r="E82" s="115"/>
      <c r="F82" s="115"/>
      <c r="G82" s="115"/>
      <c r="H82" s="115"/>
      <c r="I82" s="115"/>
      <c r="J82" s="115"/>
      <c r="K82" s="115"/>
      <c r="L82" s="115"/>
      <c r="M82" s="115"/>
      <c r="N82" s="115"/>
      <c r="O82" s="115"/>
      <c r="P82" s="115"/>
      <c r="Q82" s="115"/>
      <c r="R82" s="115"/>
      <c r="S82" s="115"/>
      <c r="T82" s="115"/>
    </row>
    <row r="83" spans="1:20" s="18" customFormat="1" hidden="1" x14ac:dyDescent="0.3">
      <c r="A83" s="115"/>
      <c r="B83" s="115"/>
      <c r="C83" s="115"/>
      <c r="D83" s="115"/>
      <c r="E83" s="115"/>
      <c r="F83" s="115"/>
      <c r="G83" s="115"/>
      <c r="H83" s="115"/>
      <c r="I83" s="115"/>
      <c r="J83" s="115"/>
      <c r="K83" s="115"/>
      <c r="L83" s="115"/>
      <c r="M83" s="115"/>
      <c r="N83" s="115"/>
      <c r="O83" s="115"/>
      <c r="P83" s="115"/>
      <c r="Q83" s="115"/>
      <c r="R83" s="115"/>
      <c r="S83" s="115"/>
      <c r="T83" s="115"/>
    </row>
    <row r="84" spans="1:20" s="18" customFormat="1" hidden="1" x14ac:dyDescent="0.3">
      <c r="A84" s="115"/>
      <c r="B84" s="115"/>
      <c r="C84" s="115"/>
      <c r="D84" s="115"/>
      <c r="E84" s="115"/>
      <c r="F84" s="115"/>
      <c r="G84" s="115"/>
      <c r="H84" s="115"/>
      <c r="I84" s="115"/>
      <c r="J84" s="115"/>
      <c r="K84" s="115"/>
      <c r="L84" s="115"/>
      <c r="M84" s="115"/>
      <c r="N84" s="115"/>
      <c r="O84" s="115"/>
      <c r="P84" s="115"/>
      <c r="Q84" s="115"/>
      <c r="R84" s="115"/>
      <c r="S84" s="115"/>
      <c r="T84" s="115"/>
    </row>
    <row r="85" spans="1:20" s="18" customFormat="1" hidden="1" x14ac:dyDescent="0.3">
      <c r="A85" s="115"/>
      <c r="B85" s="115"/>
      <c r="C85" s="115"/>
      <c r="D85" s="115"/>
      <c r="E85" s="115"/>
      <c r="F85" s="115"/>
      <c r="G85" s="115"/>
      <c r="H85" s="115"/>
      <c r="I85" s="115"/>
      <c r="J85" s="115"/>
      <c r="K85" s="115"/>
      <c r="L85" s="115"/>
      <c r="M85" s="115"/>
      <c r="N85" s="115"/>
      <c r="O85" s="115"/>
      <c r="P85" s="115"/>
      <c r="Q85" s="115"/>
      <c r="R85" s="115"/>
      <c r="S85" s="115"/>
      <c r="T85" s="115"/>
    </row>
    <row r="86" spans="1:20" s="18" customFormat="1" hidden="1" x14ac:dyDescent="0.3">
      <c r="A86" s="115"/>
      <c r="B86" s="115"/>
      <c r="C86" s="115"/>
      <c r="D86" s="115"/>
      <c r="E86" s="115"/>
      <c r="F86" s="115"/>
      <c r="G86" s="115"/>
      <c r="H86" s="115"/>
      <c r="I86" s="115"/>
      <c r="J86" s="115"/>
      <c r="K86" s="115"/>
      <c r="L86" s="115"/>
      <c r="M86" s="115"/>
      <c r="N86" s="115"/>
      <c r="O86" s="115"/>
      <c r="P86" s="115"/>
      <c r="Q86" s="115"/>
      <c r="R86" s="115"/>
      <c r="S86" s="115"/>
      <c r="T86" s="115"/>
    </row>
    <row r="87" spans="1:20" s="18" customFormat="1" hidden="1" x14ac:dyDescent="0.3">
      <c r="A87" s="115"/>
      <c r="B87" s="115"/>
      <c r="C87" s="115"/>
      <c r="D87" s="115"/>
      <c r="E87" s="115"/>
      <c r="F87" s="115"/>
      <c r="G87" s="115"/>
      <c r="H87" s="115"/>
      <c r="I87" s="115"/>
      <c r="J87" s="115"/>
      <c r="K87" s="115"/>
      <c r="L87" s="115"/>
      <c r="M87" s="115"/>
      <c r="N87" s="115"/>
      <c r="O87" s="115"/>
      <c r="P87" s="115"/>
      <c r="Q87" s="115"/>
      <c r="R87" s="115"/>
      <c r="S87" s="115"/>
      <c r="T87" s="115"/>
    </row>
    <row r="88" spans="1:20" s="18" customFormat="1" hidden="1" x14ac:dyDescent="0.3">
      <c r="A88" s="115"/>
      <c r="B88" s="115"/>
      <c r="C88" s="115"/>
      <c r="D88" s="115"/>
      <c r="E88" s="115"/>
      <c r="F88" s="115"/>
      <c r="G88" s="115"/>
      <c r="H88" s="115"/>
      <c r="I88" s="115"/>
      <c r="J88" s="115"/>
      <c r="K88" s="115"/>
      <c r="L88" s="115"/>
      <c r="M88" s="115"/>
      <c r="N88" s="115"/>
      <c r="O88" s="115"/>
      <c r="P88" s="115"/>
      <c r="Q88" s="115"/>
      <c r="R88" s="115"/>
      <c r="S88" s="115"/>
      <c r="T88" s="115"/>
    </row>
    <row r="89" spans="1:20" s="18" customFormat="1" hidden="1" x14ac:dyDescent="0.3">
      <c r="A89" s="115"/>
      <c r="B89" s="115"/>
      <c r="C89" s="115"/>
      <c r="D89" s="115"/>
      <c r="E89" s="115"/>
      <c r="F89" s="115"/>
      <c r="G89" s="115"/>
      <c r="H89" s="115"/>
      <c r="I89" s="115"/>
      <c r="J89" s="115"/>
      <c r="K89" s="115"/>
      <c r="L89" s="115"/>
      <c r="M89" s="115"/>
      <c r="N89" s="115"/>
      <c r="O89" s="115"/>
      <c r="P89" s="115"/>
      <c r="Q89" s="115"/>
      <c r="R89" s="115"/>
      <c r="S89" s="115"/>
      <c r="T89" s="115"/>
    </row>
    <row r="90" spans="1:20" s="18" customFormat="1" hidden="1" x14ac:dyDescent="0.3">
      <c r="A90" s="115"/>
      <c r="B90" s="115"/>
      <c r="C90" s="115"/>
      <c r="D90" s="115"/>
      <c r="E90" s="115"/>
      <c r="F90" s="115"/>
      <c r="G90" s="115"/>
      <c r="H90" s="115"/>
      <c r="I90" s="115"/>
      <c r="J90" s="115"/>
      <c r="K90" s="115"/>
      <c r="L90" s="115"/>
      <c r="M90" s="115"/>
      <c r="N90" s="115"/>
      <c r="O90" s="115"/>
      <c r="P90" s="115"/>
      <c r="Q90" s="115"/>
      <c r="R90" s="115"/>
      <c r="S90" s="115"/>
      <c r="T90" s="115"/>
    </row>
    <row r="91" spans="1:20" s="18" customFormat="1" hidden="1" x14ac:dyDescent="0.3">
      <c r="A91" s="115"/>
      <c r="B91" s="115"/>
      <c r="C91" s="115"/>
      <c r="D91" s="115"/>
      <c r="E91" s="115"/>
      <c r="F91" s="115"/>
      <c r="G91" s="115"/>
      <c r="H91" s="115"/>
      <c r="I91" s="115"/>
      <c r="J91" s="115"/>
      <c r="K91" s="115"/>
      <c r="L91" s="115"/>
      <c r="M91" s="115"/>
      <c r="N91" s="115"/>
      <c r="O91" s="115"/>
      <c r="P91" s="115"/>
      <c r="Q91" s="115"/>
      <c r="R91" s="115"/>
      <c r="S91" s="115"/>
      <c r="T91" s="115"/>
    </row>
    <row r="92" spans="1:20" s="18" customFormat="1" hidden="1" x14ac:dyDescent="0.3">
      <c r="A92" s="115"/>
      <c r="B92" s="115"/>
      <c r="C92" s="115"/>
      <c r="D92" s="115"/>
      <c r="E92" s="115"/>
      <c r="F92" s="115"/>
      <c r="G92" s="115"/>
      <c r="H92" s="115"/>
      <c r="I92" s="115"/>
      <c r="J92" s="115"/>
      <c r="K92" s="115"/>
      <c r="L92" s="115"/>
      <c r="M92" s="115"/>
      <c r="N92" s="115"/>
      <c r="O92" s="115"/>
      <c r="P92" s="115"/>
      <c r="Q92" s="115"/>
      <c r="R92" s="115"/>
      <c r="S92" s="115"/>
      <c r="T92" s="115"/>
    </row>
    <row r="93" spans="1:20" s="18" customFormat="1" hidden="1" x14ac:dyDescent="0.3">
      <c r="A93" s="115"/>
      <c r="B93" s="115"/>
      <c r="C93" s="115"/>
      <c r="D93" s="115"/>
      <c r="E93" s="115"/>
      <c r="F93" s="115"/>
      <c r="G93" s="115"/>
      <c r="H93" s="115"/>
      <c r="I93" s="115"/>
      <c r="J93" s="115"/>
      <c r="K93" s="115"/>
      <c r="L93" s="115"/>
      <c r="M93" s="115"/>
      <c r="N93" s="115"/>
      <c r="O93" s="115"/>
      <c r="P93" s="115"/>
      <c r="Q93" s="115"/>
      <c r="R93" s="115"/>
      <c r="S93" s="115"/>
      <c r="T93" s="115"/>
    </row>
    <row r="94" spans="1:20" s="18" customFormat="1" hidden="1" x14ac:dyDescent="0.3">
      <c r="A94" s="115"/>
      <c r="B94" s="115"/>
      <c r="C94" s="115"/>
      <c r="D94" s="115"/>
      <c r="E94" s="115"/>
      <c r="F94" s="115"/>
      <c r="G94" s="115"/>
      <c r="H94" s="115"/>
      <c r="I94" s="115"/>
      <c r="J94" s="115"/>
      <c r="K94" s="115"/>
      <c r="L94" s="115"/>
      <c r="M94" s="115"/>
      <c r="N94" s="115"/>
      <c r="O94" s="115"/>
      <c r="P94" s="115"/>
      <c r="Q94" s="115"/>
      <c r="R94" s="115"/>
      <c r="S94" s="115"/>
      <c r="T94" s="115"/>
    </row>
    <row r="95" spans="1:20" s="18" customFormat="1" x14ac:dyDescent="0.3">
      <c r="A95" s="115"/>
      <c r="B95" s="115"/>
      <c r="C95" s="115"/>
      <c r="D95" s="115"/>
      <c r="E95" s="115"/>
      <c r="F95" s="115"/>
      <c r="G95" s="115"/>
      <c r="H95" s="115"/>
      <c r="I95" s="115"/>
      <c r="J95" s="115"/>
      <c r="K95" s="115"/>
      <c r="L95" s="115"/>
      <c r="M95" s="115"/>
      <c r="N95" s="115"/>
      <c r="O95" s="115"/>
      <c r="P95" s="115"/>
      <c r="Q95" s="115"/>
      <c r="R95" s="115"/>
      <c r="S95" s="115"/>
      <c r="T95" s="115"/>
    </row>
    <row r="96" spans="1:20" s="18" customFormat="1" x14ac:dyDescent="0.3">
      <c r="A96" s="115"/>
      <c r="B96" s="115"/>
      <c r="C96" s="115"/>
      <c r="D96" s="115"/>
      <c r="E96" s="115"/>
      <c r="F96" s="115"/>
      <c r="G96" s="115"/>
      <c r="H96" s="115"/>
      <c r="I96" s="115"/>
      <c r="J96" s="115"/>
      <c r="K96" s="115"/>
      <c r="L96" s="115"/>
      <c r="M96" s="115"/>
      <c r="N96" s="115"/>
      <c r="O96" s="115"/>
      <c r="P96" s="115"/>
      <c r="Q96" s="115"/>
      <c r="R96" s="115"/>
      <c r="S96" s="115"/>
      <c r="T96" s="115"/>
    </row>
    <row r="97" spans="1:20" s="18" customFormat="1" x14ac:dyDescent="0.3">
      <c r="A97" s="115"/>
      <c r="B97" s="115"/>
      <c r="C97" s="115"/>
      <c r="D97" s="115"/>
      <c r="E97" s="115"/>
      <c r="F97" s="115"/>
      <c r="G97" s="115"/>
      <c r="H97" s="115"/>
      <c r="I97" s="115"/>
      <c r="J97" s="115"/>
      <c r="K97" s="115"/>
      <c r="L97" s="115"/>
      <c r="M97" s="115"/>
      <c r="N97" s="115"/>
      <c r="O97" s="115"/>
      <c r="P97" s="115"/>
      <c r="Q97" s="115"/>
      <c r="R97" s="115"/>
      <c r="S97" s="115"/>
      <c r="T97" s="115"/>
    </row>
    <row r="98" spans="1:20" s="121" customFormat="1" hidden="1" x14ac:dyDescent="0.3">
      <c r="A98" s="116"/>
      <c r="B98" s="116"/>
      <c r="C98" s="116"/>
      <c r="D98" s="4"/>
      <c r="E98" s="116"/>
      <c r="F98" s="116"/>
      <c r="G98" s="116"/>
      <c r="H98" s="116"/>
      <c r="I98" s="116"/>
      <c r="J98" s="116"/>
      <c r="K98" s="116"/>
      <c r="L98" s="116"/>
      <c r="M98" s="116"/>
      <c r="N98" s="116"/>
      <c r="O98" s="116"/>
      <c r="P98" s="116"/>
      <c r="Q98" s="116"/>
      <c r="R98" s="116"/>
      <c r="S98" s="116"/>
      <c r="T98" s="116"/>
    </row>
    <row r="99" spans="1:20" s="121" customFormat="1" hidden="1" x14ac:dyDescent="0.3">
      <c r="A99" s="116"/>
      <c r="B99" s="116"/>
      <c r="C99" s="116"/>
      <c r="D99" s="4"/>
      <c r="E99" s="116"/>
      <c r="F99" s="116"/>
      <c r="G99" s="116"/>
      <c r="H99" s="116"/>
      <c r="I99" s="116"/>
      <c r="J99" s="116"/>
      <c r="K99" s="116"/>
      <c r="L99" s="116"/>
      <c r="M99" s="116"/>
      <c r="N99" s="116"/>
      <c r="O99" s="116"/>
      <c r="P99" s="116"/>
      <c r="Q99" s="116"/>
      <c r="R99" s="116"/>
      <c r="S99" s="116"/>
      <c r="T99" s="116"/>
    </row>
    <row r="100" spans="1:20" s="121" customFormat="1" hidden="1" x14ac:dyDescent="0.3">
      <c r="A100" s="116"/>
      <c r="B100" s="116"/>
      <c r="C100" s="116"/>
      <c r="D100" s="4"/>
      <c r="E100" s="116"/>
      <c r="F100" s="116"/>
      <c r="G100" s="116"/>
      <c r="H100" s="116"/>
      <c r="I100" s="116"/>
      <c r="J100" s="116"/>
      <c r="K100" s="116"/>
      <c r="L100" s="116"/>
      <c r="M100" s="116"/>
      <c r="N100" s="116"/>
      <c r="O100" s="116"/>
      <c r="P100" s="116"/>
      <c r="Q100" s="116"/>
      <c r="R100" s="116"/>
      <c r="S100" s="116"/>
      <c r="T100" s="116"/>
    </row>
    <row r="101" spans="1:20" s="121" customFormat="1" hidden="1" x14ac:dyDescent="0.3">
      <c r="A101" s="116"/>
      <c r="B101" s="116"/>
      <c r="C101" s="116"/>
      <c r="D101" s="4"/>
      <c r="E101" s="116"/>
      <c r="F101" s="116"/>
      <c r="G101" s="116"/>
      <c r="H101" s="116"/>
      <c r="I101" s="116"/>
      <c r="J101" s="116"/>
      <c r="K101" s="116"/>
      <c r="L101" s="116"/>
      <c r="M101" s="116"/>
      <c r="N101" s="116"/>
      <c r="O101" s="116"/>
      <c r="P101" s="116"/>
      <c r="Q101" s="116"/>
      <c r="R101" s="116"/>
      <c r="S101" s="116"/>
      <c r="T101" s="116"/>
    </row>
    <row r="102" spans="1:20" s="121" customFormat="1" hidden="1" x14ac:dyDescent="0.3">
      <c r="A102" s="116"/>
      <c r="B102" s="116"/>
      <c r="C102" s="116"/>
      <c r="D102" s="4"/>
      <c r="E102" s="116"/>
      <c r="F102" s="116"/>
      <c r="G102" s="116"/>
      <c r="H102" s="116"/>
      <c r="I102" s="116"/>
      <c r="J102" s="116"/>
      <c r="K102" s="116"/>
      <c r="L102" s="116"/>
      <c r="M102" s="116"/>
      <c r="N102" s="116"/>
      <c r="O102" s="116"/>
      <c r="P102" s="116"/>
      <c r="Q102" s="116"/>
      <c r="R102" s="116"/>
      <c r="S102" s="116"/>
      <c r="T102" s="116"/>
    </row>
    <row r="103" spans="1:20" s="121" customFormat="1" hidden="1" x14ac:dyDescent="0.3">
      <c r="A103" s="116"/>
      <c r="B103" s="116"/>
      <c r="C103" s="116"/>
      <c r="D103" s="4"/>
      <c r="E103" s="116"/>
      <c r="F103" s="116"/>
      <c r="G103" s="116"/>
      <c r="H103" s="116"/>
      <c r="I103" s="116"/>
      <c r="J103" s="116"/>
      <c r="K103" s="116"/>
      <c r="L103" s="116"/>
      <c r="M103" s="116"/>
      <c r="N103" s="116"/>
      <c r="O103" s="116"/>
      <c r="P103" s="116"/>
      <c r="Q103" s="116"/>
      <c r="R103" s="116"/>
      <c r="S103" s="116"/>
      <c r="T103" s="116"/>
    </row>
    <row r="104" spans="1:20" s="121" customFormat="1" hidden="1" x14ac:dyDescent="0.3">
      <c r="A104" s="116"/>
      <c r="B104" s="116"/>
      <c r="C104" s="116"/>
      <c r="D104" s="4"/>
      <c r="E104" s="116"/>
      <c r="F104" s="116"/>
      <c r="G104" s="116"/>
      <c r="H104" s="116"/>
      <c r="I104" s="116"/>
      <c r="J104" s="116"/>
      <c r="K104" s="116"/>
      <c r="L104" s="116"/>
      <c r="M104" s="116"/>
      <c r="N104" s="116"/>
      <c r="O104" s="116"/>
      <c r="P104" s="116"/>
      <c r="Q104" s="116"/>
      <c r="R104" s="116"/>
      <c r="S104" s="116"/>
      <c r="T104" s="116"/>
    </row>
    <row r="105" spans="1:20" s="121" customFormat="1" hidden="1" x14ac:dyDescent="0.3">
      <c r="A105" s="116"/>
      <c r="B105" s="116"/>
      <c r="C105" s="116"/>
      <c r="D105" s="4"/>
      <c r="E105" s="116"/>
      <c r="F105" s="116"/>
      <c r="G105" s="116"/>
      <c r="H105" s="116"/>
      <c r="I105" s="116"/>
      <c r="J105" s="116"/>
      <c r="K105" s="116"/>
      <c r="L105" s="116"/>
      <c r="M105" s="116"/>
      <c r="N105" s="116"/>
      <c r="O105" s="116"/>
      <c r="P105" s="116"/>
      <c r="Q105" s="116"/>
      <c r="R105" s="116"/>
      <c r="S105" s="116"/>
      <c r="T105" s="116"/>
    </row>
    <row r="106" spans="1:20" ht="14.4" hidden="1" customHeight="1" x14ac:dyDescent="0.3"/>
  </sheetData>
  <sheetProtection algorithmName="SHA-512" hashValue="1yLDDstMKiQBHiCDjc5bhKjgJA8WKNyEdbCLZGwhbNSKOzEXYlhucy++fB0ZOC1RB2STAA58AD+DLM4fyVPZkA==" saltValue="3Z34kiFCebLLEPWrMMxsXA==" spinCount="100000" sheet="1" objects="1" scenarios="1" selectLockedCells="1"/>
  <mergeCells count="2">
    <mergeCell ref="A2:M2"/>
    <mergeCell ref="D3:J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K98"/>
  <sheetViews>
    <sheetView showGridLines="0" showRowColHeaders="0" zoomScale="75" zoomScaleNormal="75" workbookViewId="0">
      <selection activeCell="D7" sqref="D7"/>
    </sheetView>
  </sheetViews>
  <sheetFormatPr defaultColWidth="0" defaultRowHeight="14.4" zeroHeight="1" x14ac:dyDescent="0.3"/>
  <cols>
    <col min="1" max="1" width="28.5546875" style="19" customWidth="1"/>
    <col min="2" max="2" width="31.6640625" style="19" bestFit="1" customWidth="1"/>
    <col min="3" max="3" width="2" style="19" customWidth="1"/>
    <col min="4" max="4" width="9.109375" style="4" customWidth="1"/>
    <col min="5" max="5" width="9.109375" style="19" customWidth="1"/>
    <col min="6" max="6" width="3.33203125" style="19" customWidth="1"/>
    <col min="7" max="7" width="31.6640625" style="19" bestFit="1" customWidth="1"/>
    <col min="8" max="8" width="2" style="19" customWidth="1"/>
    <col min="9" max="9" width="9.109375" style="4" customWidth="1"/>
    <col min="10" max="13" width="9.109375" style="19" customWidth="1"/>
    <col min="14" max="20" width="0" style="4" hidden="1" customWidth="1"/>
    <col min="21" max="63" width="0" style="5" hidden="1" customWidth="1"/>
    <col min="64" max="16384" width="9.109375" style="3" hidden="1"/>
  </cols>
  <sheetData>
    <row r="1" spans="1:20" s="11" customFormat="1" ht="27" customHeight="1" x14ac:dyDescent="0.4">
      <c r="A1" s="15"/>
      <c r="B1" s="15"/>
      <c r="C1" s="15"/>
      <c r="D1" s="15"/>
      <c r="E1" s="15"/>
      <c r="F1" s="15"/>
      <c r="G1" s="15"/>
      <c r="H1" s="15"/>
      <c r="I1" s="15"/>
      <c r="J1" s="132" t="s">
        <v>1048</v>
      </c>
      <c r="K1" s="15"/>
      <c r="L1" s="15"/>
      <c r="M1" s="15"/>
    </row>
    <row r="2" spans="1:20" s="11" customFormat="1" ht="27" customHeight="1" x14ac:dyDescent="0.5">
      <c r="A2" s="390" t="s">
        <v>12</v>
      </c>
      <c r="B2" s="390"/>
      <c r="C2" s="390"/>
      <c r="D2" s="390"/>
      <c r="E2" s="390"/>
      <c r="F2" s="390"/>
      <c r="G2" s="390"/>
      <c r="H2" s="390"/>
      <c r="I2" s="390"/>
      <c r="J2" s="390"/>
      <c r="K2" s="390"/>
      <c r="L2" s="390"/>
      <c r="M2" s="390"/>
    </row>
    <row r="3" spans="1:20" s="6" customFormat="1" ht="93.75" customHeight="1" thickBot="1" x14ac:dyDescent="0.45">
      <c r="A3" s="16"/>
      <c r="B3" s="16"/>
      <c r="C3" s="16"/>
      <c r="D3" s="388" t="s">
        <v>1032</v>
      </c>
      <c r="E3" s="388"/>
      <c r="F3" s="388"/>
      <c r="G3" s="388"/>
      <c r="H3" s="388"/>
      <c r="I3" s="388"/>
      <c r="J3" s="388"/>
      <c r="K3" s="16"/>
      <c r="L3" s="16"/>
      <c r="M3" s="16"/>
    </row>
    <row r="4" spans="1:20" s="2" customFormat="1" ht="21" x14ac:dyDescent="0.4">
      <c r="A4" s="37"/>
      <c r="B4" s="296" t="s">
        <v>12</v>
      </c>
      <c r="C4" s="297"/>
      <c r="D4" s="297"/>
      <c r="E4" s="297"/>
      <c r="F4" s="297"/>
      <c r="G4" s="297"/>
      <c r="H4" s="297"/>
      <c r="I4" s="297"/>
      <c r="J4" s="298"/>
      <c r="K4" s="17"/>
      <c r="L4" s="17"/>
      <c r="M4" s="17"/>
      <c r="N4" s="1"/>
      <c r="O4" s="1"/>
      <c r="P4" s="1"/>
      <c r="Q4" s="1"/>
      <c r="R4" s="1"/>
      <c r="S4" s="1"/>
      <c r="T4" s="1"/>
    </row>
    <row r="5" spans="1:20" ht="18.75" customHeight="1" x14ac:dyDescent="0.4">
      <c r="A5" s="37"/>
      <c r="B5" s="299"/>
      <c r="C5" s="300"/>
      <c r="D5" s="300"/>
      <c r="E5" s="300"/>
      <c r="F5" s="300"/>
      <c r="G5" s="300"/>
      <c r="H5" s="300"/>
      <c r="I5" s="300"/>
      <c r="J5" s="301"/>
      <c r="K5" s="17"/>
    </row>
    <row r="6" spans="1:20" ht="15" customHeight="1" x14ac:dyDescent="0.3">
      <c r="A6" s="37"/>
      <c r="B6" s="302" t="s">
        <v>981</v>
      </c>
      <c r="C6" s="303"/>
      <c r="D6" s="303"/>
      <c r="E6" s="303"/>
      <c r="F6" s="303"/>
      <c r="G6" s="304" t="s">
        <v>982</v>
      </c>
      <c r="H6" s="300"/>
      <c r="I6" s="300"/>
      <c r="J6" s="301"/>
      <c r="K6" s="17"/>
    </row>
    <row r="7" spans="1:20" ht="15" customHeight="1" x14ac:dyDescent="0.3">
      <c r="A7" s="37"/>
      <c r="B7" s="178" t="s">
        <v>30</v>
      </c>
      <c r="C7" s="118"/>
      <c r="D7" s="104"/>
      <c r="E7" s="118" t="s">
        <v>1</v>
      </c>
      <c r="F7" s="118"/>
      <c r="G7" s="118" t="s">
        <v>34</v>
      </c>
      <c r="H7" s="118"/>
      <c r="I7" s="84" t="str">
        <f>IF(OR(ISBLANK($D$9),ISBLANK($D$10),ISBLANK($D$8),ISBLANK($D$11),ISBLANK($D$7)),"",((((10*$D$12)+$D$10))/$D$9))</f>
        <v/>
      </c>
      <c r="J7" s="179" t="s">
        <v>15</v>
      </c>
      <c r="K7" s="17"/>
    </row>
    <row r="8" spans="1:20" ht="15" customHeight="1" x14ac:dyDescent="0.35">
      <c r="A8" s="37"/>
      <c r="B8" s="178" t="s">
        <v>119</v>
      </c>
      <c r="C8" s="118"/>
      <c r="D8" s="81"/>
      <c r="E8" s="118" t="s">
        <v>1</v>
      </c>
      <c r="F8" s="118"/>
      <c r="G8" s="118" t="s">
        <v>35</v>
      </c>
      <c r="H8" s="118"/>
      <c r="I8" s="84" t="str">
        <f>IF(OR(ISBLANK($D$9),ISBLANK($D$10),ISBLANK($D$8),ISBLANK($D$11),ISBLANK($D$7)),"",(((20*$D$12)+$D$10)/$D$9))</f>
        <v/>
      </c>
      <c r="J8" s="179" t="s">
        <v>15</v>
      </c>
      <c r="K8" s="17"/>
    </row>
    <row r="9" spans="1:20" ht="15" customHeight="1" x14ac:dyDescent="0.3">
      <c r="A9" s="37"/>
      <c r="B9" s="178" t="s">
        <v>13</v>
      </c>
      <c r="C9" s="118"/>
      <c r="D9" s="105"/>
      <c r="E9" s="118" t="s">
        <v>5</v>
      </c>
      <c r="F9" s="118"/>
      <c r="G9" s="118" t="s">
        <v>36</v>
      </c>
      <c r="H9" s="118"/>
      <c r="I9" s="84" t="str">
        <f>IF(OR(ISBLANK($D$9),ISBLANK($D$10),ISBLANK($D$8),ISBLANK($D$11),ISBLANK($D$7)),"",(((30*$D$12)+$D$10)/$D$9))</f>
        <v/>
      </c>
      <c r="J9" s="179" t="s">
        <v>15</v>
      </c>
      <c r="K9" s="17"/>
    </row>
    <row r="10" spans="1:20" ht="15" customHeight="1" x14ac:dyDescent="0.35">
      <c r="A10" s="37"/>
      <c r="B10" s="178" t="s">
        <v>117</v>
      </c>
      <c r="C10" s="118"/>
      <c r="D10" s="105"/>
      <c r="E10" s="118" t="s">
        <v>3</v>
      </c>
      <c r="F10" s="118"/>
      <c r="G10" s="118"/>
      <c r="H10" s="118"/>
      <c r="I10" s="79"/>
      <c r="J10" s="179"/>
      <c r="K10" s="17"/>
    </row>
    <row r="11" spans="1:20" ht="15" customHeight="1" x14ac:dyDescent="0.3">
      <c r="A11" s="39"/>
      <c r="B11" s="178" t="s">
        <v>16</v>
      </c>
      <c r="C11" s="118"/>
      <c r="D11" s="82"/>
      <c r="E11" s="196" t="s">
        <v>960</v>
      </c>
      <c r="F11" s="118"/>
      <c r="G11" s="118"/>
      <c r="H11" s="118"/>
      <c r="I11" s="118"/>
      <c r="J11" s="179"/>
      <c r="K11" s="18"/>
    </row>
    <row r="12" spans="1:20" s="2" customFormat="1" ht="15" customHeight="1" thickBot="1" x14ac:dyDescent="0.4">
      <c r="A12" s="39"/>
      <c r="B12" s="194" t="s">
        <v>118</v>
      </c>
      <c r="C12" s="195"/>
      <c r="D12" s="308" t="str">
        <f>IF(OR(ISBLANK(D8),ISBLANK(D7),ISBLANK(D11)),"",((PI()*(($D$8/2)^2)*D7*D11))/1000)</f>
        <v/>
      </c>
      <c r="E12" s="195" t="s">
        <v>3</v>
      </c>
      <c r="F12" s="195"/>
      <c r="G12" s="195"/>
      <c r="H12" s="195"/>
      <c r="I12" s="195"/>
      <c r="J12" s="198"/>
      <c r="K12" s="18"/>
      <c r="L12" s="17"/>
      <c r="M12" s="17"/>
      <c r="N12" s="1"/>
      <c r="O12" s="1"/>
      <c r="P12" s="1"/>
      <c r="Q12" s="1"/>
      <c r="R12" s="1"/>
      <c r="S12" s="1"/>
      <c r="T12" s="1"/>
    </row>
    <row r="13" spans="1:20" x14ac:dyDescent="0.3">
      <c r="A13" s="39"/>
      <c r="B13" s="68"/>
      <c r="C13" s="68"/>
      <c r="D13" s="68"/>
      <c r="E13" s="68"/>
      <c r="F13" s="68"/>
      <c r="G13" s="68"/>
      <c r="H13" s="68"/>
      <c r="I13" s="68"/>
      <c r="J13" s="343" t="s">
        <v>998</v>
      </c>
      <c r="K13" s="18"/>
    </row>
    <row r="14" spans="1:20" x14ac:dyDescent="0.3">
      <c r="A14" s="39"/>
      <c r="B14" s="68"/>
      <c r="C14" s="68"/>
      <c r="D14" s="309"/>
      <c r="E14" s="68"/>
      <c r="F14" s="68"/>
      <c r="G14" s="68"/>
      <c r="H14" s="68"/>
      <c r="I14" s="68"/>
      <c r="J14" s="68"/>
      <c r="K14" s="18"/>
    </row>
    <row r="15" spans="1:20" x14ac:dyDescent="0.3">
      <c r="A15" s="39"/>
      <c r="B15" s="68"/>
      <c r="C15" s="68"/>
      <c r="D15" s="68"/>
      <c r="E15" s="68"/>
      <c r="F15" s="68"/>
      <c r="G15" s="68"/>
      <c r="H15" s="68"/>
      <c r="I15" s="68"/>
      <c r="J15" s="68"/>
      <c r="K15" s="18"/>
    </row>
    <row r="16" spans="1:20" ht="15" customHeight="1" x14ac:dyDescent="0.3">
      <c r="A16" s="39"/>
      <c r="F16" s="68"/>
      <c r="G16" s="68"/>
      <c r="H16" s="68"/>
      <c r="I16" s="68"/>
      <c r="J16" s="68"/>
      <c r="K16" s="18"/>
    </row>
    <row r="17" spans="1:11" x14ac:dyDescent="0.3">
      <c r="A17" s="39"/>
      <c r="B17" s="68"/>
      <c r="C17" s="68"/>
      <c r="D17" s="76"/>
      <c r="E17" s="68"/>
      <c r="F17" s="68"/>
      <c r="G17" s="68"/>
      <c r="H17" s="68"/>
      <c r="I17" s="68"/>
      <c r="J17" s="68"/>
      <c r="K17" s="18"/>
    </row>
    <row r="18" spans="1:11" x14ac:dyDescent="0.3">
      <c r="A18" s="18"/>
      <c r="B18" s="39"/>
      <c r="C18" s="39"/>
      <c r="D18" s="31"/>
      <c r="E18" s="39"/>
      <c r="F18" s="39"/>
      <c r="G18" s="39"/>
      <c r="H18" s="39"/>
      <c r="I18" s="39"/>
      <c r="J18" s="39"/>
      <c r="K18" s="18"/>
    </row>
    <row r="19" spans="1:11" x14ac:dyDescent="0.3">
      <c r="A19" s="18"/>
      <c r="B19" s="18"/>
      <c r="C19" s="18"/>
      <c r="D19" s="12"/>
      <c r="E19" s="18"/>
      <c r="F19" s="18"/>
      <c r="G19" s="18"/>
      <c r="H19" s="18"/>
      <c r="I19" s="12"/>
      <c r="J19" s="18"/>
      <c r="K19" s="18"/>
    </row>
    <row r="20" spans="1:11" x14ac:dyDescent="0.3">
      <c r="A20" s="18"/>
      <c r="B20" s="18"/>
      <c r="C20" s="18"/>
      <c r="D20" s="12"/>
      <c r="E20" s="18"/>
      <c r="F20" s="18"/>
      <c r="G20" s="18"/>
      <c r="H20" s="18"/>
      <c r="I20" s="12"/>
      <c r="J20" s="18"/>
      <c r="K20" s="18"/>
    </row>
    <row r="21" spans="1:11" hidden="1" x14ac:dyDescent="0.3">
      <c r="A21" s="18"/>
      <c r="B21" s="18"/>
      <c r="C21" s="18"/>
      <c r="D21" s="12"/>
      <c r="E21" s="18"/>
      <c r="F21" s="18"/>
      <c r="G21" s="18"/>
      <c r="H21" s="18"/>
      <c r="I21" s="12"/>
      <c r="J21" s="18"/>
      <c r="K21" s="18"/>
    </row>
    <row r="22" spans="1:11" hidden="1" x14ac:dyDescent="0.3">
      <c r="A22" s="18"/>
      <c r="B22" s="18"/>
      <c r="C22" s="18"/>
      <c r="D22" s="12"/>
      <c r="E22" s="18"/>
      <c r="F22" s="18"/>
      <c r="G22" s="18"/>
      <c r="H22" s="18"/>
      <c r="I22" s="12"/>
      <c r="J22" s="18"/>
      <c r="K22" s="18"/>
    </row>
    <row r="23" spans="1:11" hidden="1" x14ac:dyDescent="0.3">
      <c r="A23" s="18"/>
      <c r="B23" s="18"/>
      <c r="C23" s="18"/>
      <c r="D23" s="12"/>
      <c r="E23" s="18"/>
      <c r="F23" s="18"/>
      <c r="G23" s="18"/>
      <c r="H23" s="18"/>
      <c r="I23" s="12"/>
      <c r="J23" s="18"/>
      <c r="K23" s="18"/>
    </row>
    <row r="24" spans="1:11" hidden="1" x14ac:dyDescent="0.3">
      <c r="A24" s="18"/>
      <c r="B24" s="18"/>
      <c r="C24" s="18"/>
      <c r="D24" s="12"/>
      <c r="E24" s="18"/>
      <c r="F24" s="18"/>
      <c r="G24" s="18"/>
      <c r="H24" s="18"/>
      <c r="I24" s="12"/>
      <c r="J24" s="18"/>
      <c r="K24" s="18"/>
    </row>
    <row r="25" spans="1:11" hidden="1" x14ac:dyDescent="0.3">
      <c r="A25" s="18"/>
      <c r="B25" s="18"/>
      <c r="C25" s="18"/>
      <c r="D25" s="12"/>
      <c r="E25" s="18"/>
      <c r="F25" s="18"/>
      <c r="G25" s="18"/>
      <c r="H25" s="18"/>
      <c r="I25" s="12"/>
      <c r="J25" s="18"/>
      <c r="K25" s="18"/>
    </row>
    <row r="26" spans="1:11" hidden="1" x14ac:dyDescent="0.3">
      <c r="A26" s="18"/>
      <c r="B26" s="18"/>
      <c r="C26" s="18"/>
      <c r="D26" s="12"/>
      <c r="E26" s="18"/>
      <c r="F26" s="18"/>
      <c r="G26" s="18"/>
      <c r="H26" s="18"/>
      <c r="I26" s="12"/>
      <c r="J26" s="18"/>
      <c r="K26" s="18"/>
    </row>
    <row r="27" spans="1:11" hidden="1" x14ac:dyDescent="0.3">
      <c r="A27" s="18"/>
      <c r="B27" s="18"/>
      <c r="C27" s="18"/>
      <c r="D27" s="12"/>
      <c r="E27" s="18"/>
      <c r="F27" s="18"/>
      <c r="G27" s="18"/>
      <c r="H27" s="18"/>
      <c r="I27" s="12"/>
      <c r="J27" s="18"/>
      <c r="K27" s="18"/>
    </row>
    <row r="28" spans="1:11" hidden="1" x14ac:dyDescent="0.3">
      <c r="A28" s="18"/>
      <c r="B28" s="18"/>
      <c r="C28" s="18"/>
      <c r="D28" s="12"/>
      <c r="E28" s="18"/>
      <c r="F28" s="18"/>
      <c r="G28" s="18"/>
      <c r="H28" s="18"/>
      <c r="I28" s="12"/>
      <c r="J28" s="18"/>
      <c r="K28" s="18"/>
    </row>
    <row r="29" spans="1:11" hidden="1" x14ac:dyDescent="0.3">
      <c r="A29" s="18"/>
      <c r="B29" s="18"/>
      <c r="C29" s="18"/>
      <c r="D29" s="12"/>
      <c r="E29" s="18"/>
      <c r="F29" s="18"/>
      <c r="G29" s="18"/>
      <c r="H29" s="18"/>
      <c r="I29" s="12"/>
      <c r="J29" s="18"/>
      <c r="K29" s="18"/>
    </row>
    <row r="30" spans="1:11" hidden="1" x14ac:dyDescent="0.3">
      <c r="A30" s="18"/>
      <c r="B30" s="18"/>
      <c r="C30" s="18"/>
      <c r="D30" s="12"/>
      <c r="E30" s="18"/>
      <c r="F30" s="18"/>
      <c r="G30" s="18"/>
      <c r="H30" s="18"/>
      <c r="I30" s="12"/>
      <c r="J30" s="18"/>
      <c r="K30" s="18"/>
    </row>
    <row r="31" spans="1:11" hidden="1" x14ac:dyDescent="0.3">
      <c r="A31" s="18"/>
      <c r="B31" s="18"/>
      <c r="C31" s="18"/>
      <c r="D31" s="12"/>
      <c r="E31" s="18"/>
      <c r="F31" s="18"/>
      <c r="G31" s="18"/>
      <c r="H31" s="18"/>
      <c r="I31" s="12"/>
      <c r="J31" s="18"/>
      <c r="K31" s="18"/>
    </row>
    <row r="32" spans="1:11" hidden="1" x14ac:dyDescent="0.3">
      <c r="A32" s="18"/>
      <c r="B32" s="18"/>
      <c r="C32" s="18"/>
      <c r="D32" s="12"/>
      <c r="E32" s="18"/>
      <c r="F32" s="18"/>
      <c r="G32" s="18"/>
      <c r="H32" s="18"/>
      <c r="I32" s="12"/>
      <c r="J32" s="18"/>
      <c r="K32" s="18"/>
    </row>
    <row r="33" spans="1:13" hidden="1" x14ac:dyDescent="0.3">
      <c r="A33" s="18"/>
      <c r="B33" s="18"/>
      <c r="C33" s="18"/>
      <c r="D33" s="12"/>
      <c r="E33" s="18"/>
      <c r="F33" s="18"/>
      <c r="G33" s="18"/>
      <c r="H33" s="18"/>
      <c r="I33" s="12"/>
      <c r="J33" s="18"/>
      <c r="K33" s="18"/>
    </row>
    <row r="34" spans="1:13" hidden="1" x14ac:dyDescent="0.3">
      <c r="A34" s="18"/>
      <c r="B34" s="18"/>
      <c r="C34" s="18"/>
      <c r="D34" s="12"/>
      <c r="E34" s="18"/>
      <c r="F34" s="18"/>
      <c r="G34" s="18"/>
      <c r="H34" s="18"/>
      <c r="I34" s="12"/>
      <c r="J34" s="18"/>
      <c r="K34" s="18"/>
    </row>
    <row r="35" spans="1:13" hidden="1" x14ac:dyDescent="0.3">
      <c r="A35" s="18"/>
      <c r="B35" s="18"/>
      <c r="C35" s="18"/>
      <c r="D35" s="12"/>
      <c r="E35" s="18"/>
      <c r="F35" s="18"/>
      <c r="G35" s="18"/>
      <c r="H35" s="18"/>
      <c r="I35" s="12"/>
      <c r="J35" s="18"/>
      <c r="K35" s="18"/>
    </row>
    <row r="36" spans="1:13" hidden="1" x14ac:dyDescent="0.3">
      <c r="A36" s="18"/>
      <c r="B36" s="18"/>
      <c r="C36" s="18"/>
      <c r="D36" s="12"/>
      <c r="E36" s="18"/>
      <c r="F36" s="18"/>
      <c r="G36" s="18"/>
      <c r="H36" s="18"/>
      <c r="I36" s="12"/>
      <c r="J36" s="18"/>
      <c r="K36" s="18"/>
    </row>
    <row r="37" spans="1:13" hidden="1" x14ac:dyDescent="0.3">
      <c r="A37" s="18"/>
      <c r="B37" s="18"/>
      <c r="C37" s="18"/>
      <c r="D37" s="12"/>
      <c r="E37" s="18"/>
      <c r="F37" s="18"/>
      <c r="G37" s="18"/>
      <c r="H37" s="18"/>
      <c r="I37" s="12"/>
      <c r="J37" s="18"/>
      <c r="K37" s="18"/>
    </row>
    <row r="38" spans="1:13" hidden="1" x14ac:dyDescent="0.3">
      <c r="A38" s="18"/>
      <c r="B38" s="18"/>
      <c r="C38" s="18"/>
      <c r="D38" s="12"/>
      <c r="E38" s="18"/>
      <c r="F38" s="18"/>
      <c r="G38" s="18"/>
      <c r="H38" s="18"/>
      <c r="I38" s="12"/>
      <c r="J38" s="18"/>
      <c r="K38" s="18"/>
    </row>
    <row r="39" spans="1:13" hidden="1" x14ac:dyDescent="0.3">
      <c r="A39" s="18"/>
      <c r="B39" s="18"/>
      <c r="C39" s="18"/>
      <c r="D39" s="12"/>
      <c r="E39" s="18"/>
      <c r="F39" s="18"/>
      <c r="G39" s="18"/>
      <c r="H39" s="18"/>
      <c r="I39" s="12"/>
      <c r="J39" s="18"/>
      <c r="K39" s="18"/>
    </row>
    <row r="40" spans="1:13" hidden="1" x14ac:dyDescent="0.3">
      <c r="A40" s="18"/>
      <c r="B40" s="18"/>
      <c r="C40" s="18"/>
      <c r="D40" s="12"/>
      <c r="E40" s="18"/>
      <c r="F40" s="18"/>
      <c r="G40" s="18"/>
      <c r="H40" s="18"/>
      <c r="I40" s="12"/>
      <c r="J40" s="18"/>
      <c r="K40" s="20"/>
      <c r="L40" s="13"/>
      <c r="M40" s="13"/>
    </row>
    <row r="41" spans="1:13" hidden="1" x14ac:dyDescent="0.3">
      <c r="A41" s="17"/>
      <c r="B41" s="18"/>
      <c r="C41" s="18"/>
      <c r="D41" s="12"/>
      <c r="E41" s="18"/>
      <c r="F41" s="18"/>
      <c r="G41" s="18"/>
      <c r="H41" s="18"/>
      <c r="I41" s="14"/>
      <c r="J41" s="20"/>
      <c r="K41" s="13"/>
      <c r="L41" s="13"/>
      <c r="M41" s="13"/>
    </row>
    <row r="42" spans="1:13" hidden="1" x14ac:dyDescent="0.3">
      <c r="A42" s="17"/>
      <c r="B42" s="17"/>
      <c r="C42" s="17"/>
      <c r="D42" s="7"/>
      <c r="E42" s="13"/>
      <c r="F42" s="13"/>
      <c r="G42" s="13"/>
      <c r="H42" s="13"/>
      <c r="I42" s="7"/>
      <c r="J42" s="13"/>
      <c r="K42" s="13"/>
      <c r="L42" s="13"/>
      <c r="M42" s="13"/>
    </row>
    <row r="43" spans="1:13" hidden="1" x14ac:dyDescent="0.3">
      <c r="A43" s="17"/>
      <c r="B43" s="17"/>
      <c r="C43" s="17"/>
      <c r="D43" s="7"/>
      <c r="E43" s="13"/>
      <c r="F43" s="13"/>
      <c r="G43" s="13"/>
      <c r="H43" s="13"/>
      <c r="I43" s="7"/>
      <c r="J43" s="13"/>
      <c r="K43" s="13"/>
      <c r="L43" s="13"/>
      <c r="M43" s="13"/>
    </row>
    <row r="44" spans="1:13" hidden="1" x14ac:dyDescent="0.3">
      <c r="A44" s="17"/>
      <c r="B44" s="17"/>
      <c r="C44" s="17"/>
      <c r="D44" s="7"/>
      <c r="E44" s="13"/>
      <c r="F44" s="13"/>
      <c r="G44" s="13"/>
      <c r="H44" s="13"/>
      <c r="I44" s="7"/>
      <c r="J44" s="13"/>
      <c r="K44" s="13"/>
      <c r="L44" s="13"/>
      <c r="M44" s="13"/>
    </row>
    <row r="45" spans="1:13" hidden="1" x14ac:dyDescent="0.3">
      <c r="A45" s="17"/>
      <c r="B45" s="17"/>
      <c r="C45" s="17"/>
      <c r="D45" s="7"/>
      <c r="E45" s="13"/>
      <c r="F45" s="13"/>
      <c r="G45" s="13"/>
      <c r="H45" s="13"/>
      <c r="I45" s="7"/>
      <c r="J45" s="13"/>
      <c r="K45" s="13"/>
      <c r="L45" s="13"/>
      <c r="M45" s="13"/>
    </row>
    <row r="46" spans="1:13" hidden="1" x14ac:dyDescent="0.3">
      <c r="A46" s="17"/>
      <c r="B46" s="17"/>
      <c r="C46" s="17"/>
      <c r="D46" s="7"/>
      <c r="E46" s="13"/>
      <c r="F46" s="13"/>
      <c r="G46" s="13"/>
      <c r="H46" s="13"/>
      <c r="I46" s="7"/>
      <c r="J46" s="13"/>
      <c r="K46" s="13"/>
      <c r="L46" s="13"/>
      <c r="M46" s="13"/>
    </row>
    <row r="47" spans="1:13" hidden="1" x14ac:dyDescent="0.3">
      <c r="A47" s="13"/>
      <c r="B47" s="17"/>
      <c r="C47" s="17"/>
      <c r="D47" s="7"/>
      <c r="E47" s="13"/>
      <c r="F47" s="13"/>
      <c r="G47" s="13"/>
      <c r="H47" s="13"/>
      <c r="I47" s="7"/>
      <c r="J47" s="13"/>
      <c r="K47" s="13"/>
      <c r="L47" s="13"/>
      <c r="M47" s="13"/>
    </row>
    <row r="48" spans="1:13" hidden="1" x14ac:dyDescent="0.3">
      <c r="A48" s="13"/>
      <c r="B48" s="13"/>
      <c r="C48" s="13"/>
      <c r="D48" s="7"/>
      <c r="E48" s="13"/>
      <c r="F48" s="13"/>
      <c r="G48" s="13"/>
      <c r="H48" s="13"/>
      <c r="I48" s="7"/>
      <c r="J48" s="13"/>
      <c r="K48" s="13"/>
      <c r="L48" s="13"/>
      <c r="M48" s="13"/>
    </row>
    <row r="49" spans="1:13" hidden="1" x14ac:dyDescent="0.3">
      <c r="A49" s="13"/>
      <c r="B49" s="13"/>
      <c r="C49" s="13"/>
      <c r="D49" s="7"/>
      <c r="E49" s="13"/>
      <c r="F49" s="13"/>
      <c r="G49" s="13"/>
      <c r="H49" s="13"/>
      <c r="I49" s="7"/>
      <c r="J49" s="13"/>
      <c r="K49" s="13"/>
      <c r="L49" s="13"/>
      <c r="M49" s="13"/>
    </row>
    <row r="50" spans="1:13" hidden="1" x14ac:dyDescent="0.3">
      <c r="A50" s="13"/>
      <c r="B50" s="13"/>
      <c r="C50" s="13"/>
      <c r="D50" s="7"/>
      <c r="E50" s="13"/>
      <c r="F50" s="13"/>
      <c r="G50" s="13"/>
      <c r="H50" s="13"/>
      <c r="I50" s="7"/>
      <c r="J50" s="13"/>
      <c r="K50" s="13"/>
      <c r="L50" s="13"/>
      <c r="M50" s="13"/>
    </row>
    <row r="51" spans="1:13" hidden="1" x14ac:dyDescent="0.3">
      <c r="A51" s="13"/>
      <c r="B51" s="13"/>
      <c r="C51" s="13"/>
      <c r="D51" s="7"/>
      <c r="E51" s="13"/>
      <c r="F51" s="13"/>
      <c r="G51" s="13"/>
      <c r="H51" s="13"/>
      <c r="I51" s="7"/>
      <c r="J51" s="13"/>
      <c r="K51" s="13"/>
      <c r="L51" s="13"/>
      <c r="M51" s="13"/>
    </row>
    <row r="52" spans="1:13" hidden="1" x14ac:dyDescent="0.3">
      <c r="A52" s="13"/>
      <c r="B52" s="13"/>
      <c r="C52" s="13"/>
      <c r="D52" s="7"/>
      <c r="E52" s="13"/>
      <c r="F52" s="13"/>
      <c r="G52" s="13"/>
      <c r="H52" s="13"/>
      <c r="I52" s="7"/>
      <c r="J52" s="13"/>
      <c r="K52" s="13"/>
      <c r="L52" s="13"/>
      <c r="M52" s="13"/>
    </row>
    <row r="53" spans="1:13" hidden="1" x14ac:dyDescent="0.3">
      <c r="A53" s="13"/>
      <c r="B53" s="13"/>
      <c r="C53" s="13"/>
      <c r="D53" s="7"/>
      <c r="E53" s="13"/>
      <c r="F53" s="13"/>
      <c r="G53" s="13"/>
      <c r="H53" s="13"/>
      <c r="I53" s="7"/>
      <c r="J53" s="13"/>
      <c r="K53" s="13"/>
      <c r="L53" s="13"/>
      <c r="M53" s="13"/>
    </row>
    <row r="54" spans="1:13" hidden="1" x14ac:dyDescent="0.3">
      <c r="A54" s="13"/>
      <c r="B54" s="13"/>
      <c r="C54" s="13"/>
      <c r="D54" s="7"/>
      <c r="E54" s="13"/>
      <c r="F54" s="13"/>
      <c r="G54" s="13"/>
      <c r="H54" s="13"/>
      <c r="I54" s="7"/>
      <c r="J54" s="13"/>
      <c r="K54" s="13"/>
      <c r="L54" s="13"/>
      <c r="M54" s="13"/>
    </row>
    <row r="55" spans="1:13" hidden="1" x14ac:dyDescent="0.3">
      <c r="A55" s="13"/>
      <c r="B55" s="13"/>
      <c r="C55" s="13"/>
      <c r="D55" s="7"/>
      <c r="E55" s="13"/>
      <c r="F55" s="13"/>
      <c r="G55" s="13"/>
      <c r="H55" s="13"/>
      <c r="I55" s="7"/>
      <c r="J55" s="13"/>
      <c r="K55" s="13"/>
      <c r="L55" s="13"/>
      <c r="M55" s="13"/>
    </row>
    <row r="56" spans="1:13" hidden="1" x14ac:dyDescent="0.3">
      <c r="A56" s="13"/>
      <c r="B56" s="13"/>
      <c r="C56" s="13"/>
      <c r="D56" s="7"/>
      <c r="E56" s="13"/>
      <c r="F56" s="13"/>
      <c r="G56" s="13"/>
      <c r="H56" s="13"/>
      <c r="I56" s="7"/>
      <c r="J56" s="13"/>
      <c r="K56" s="13"/>
      <c r="L56" s="13"/>
      <c r="M56" s="13"/>
    </row>
    <row r="57" spans="1:13" hidden="1" x14ac:dyDescent="0.3">
      <c r="A57" s="13"/>
      <c r="B57" s="13"/>
      <c r="C57" s="13"/>
      <c r="D57" s="7"/>
      <c r="E57" s="13"/>
      <c r="F57" s="13"/>
      <c r="G57" s="13"/>
      <c r="H57" s="13"/>
      <c r="I57" s="7"/>
      <c r="J57" s="13"/>
      <c r="K57" s="13"/>
      <c r="L57" s="13"/>
      <c r="M57" s="13"/>
    </row>
    <row r="58" spans="1:13" hidden="1" x14ac:dyDescent="0.3">
      <c r="A58" s="13"/>
      <c r="B58" s="13"/>
      <c r="C58" s="13"/>
      <c r="D58" s="7"/>
      <c r="E58" s="13"/>
      <c r="F58" s="13"/>
      <c r="G58" s="13"/>
      <c r="H58" s="13"/>
      <c r="I58" s="7"/>
      <c r="J58" s="13"/>
      <c r="K58" s="13"/>
      <c r="L58" s="13"/>
      <c r="M58" s="13"/>
    </row>
    <row r="59" spans="1:13" hidden="1" x14ac:dyDescent="0.3">
      <c r="A59" s="13"/>
      <c r="B59" s="13"/>
      <c r="C59" s="13"/>
      <c r="D59" s="7"/>
      <c r="E59" s="13"/>
      <c r="F59" s="13"/>
      <c r="G59" s="13"/>
      <c r="H59" s="13"/>
      <c r="I59" s="7"/>
      <c r="J59" s="13"/>
      <c r="K59" s="13"/>
      <c r="L59" s="13"/>
      <c r="M59" s="13"/>
    </row>
    <row r="60" spans="1:13" hidden="1" x14ac:dyDescent="0.3">
      <c r="A60" s="13"/>
      <c r="B60" s="13"/>
      <c r="C60" s="13"/>
      <c r="D60" s="7"/>
      <c r="E60" s="13"/>
      <c r="F60" s="13"/>
      <c r="G60" s="13"/>
      <c r="H60" s="13"/>
      <c r="I60" s="7"/>
      <c r="J60" s="13"/>
      <c r="K60" s="13"/>
      <c r="L60" s="13"/>
      <c r="M60" s="13"/>
    </row>
    <row r="61" spans="1:13" hidden="1" x14ac:dyDescent="0.3">
      <c r="A61" s="13"/>
      <c r="B61" s="13"/>
      <c r="C61" s="13"/>
      <c r="D61" s="7"/>
      <c r="E61" s="13"/>
      <c r="F61" s="13"/>
      <c r="G61" s="13"/>
      <c r="H61" s="13"/>
      <c r="I61" s="7"/>
      <c r="J61" s="13"/>
      <c r="K61" s="13"/>
      <c r="L61" s="13"/>
      <c r="M61" s="13"/>
    </row>
    <row r="62" spans="1:13" hidden="1" x14ac:dyDescent="0.3">
      <c r="A62" s="13"/>
      <c r="B62" s="13"/>
      <c r="C62" s="13"/>
      <c r="D62" s="7"/>
      <c r="E62" s="13"/>
      <c r="F62" s="13"/>
      <c r="G62" s="13"/>
      <c r="H62" s="13"/>
      <c r="I62" s="7"/>
      <c r="J62" s="13"/>
      <c r="K62" s="13"/>
      <c r="L62" s="13"/>
      <c r="M62" s="13"/>
    </row>
    <row r="63" spans="1:13" hidden="1" x14ac:dyDescent="0.3">
      <c r="A63" s="13"/>
      <c r="B63" s="13"/>
      <c r="C63" s="13"/>
      <c r="D63" s="7"/>
      <c r="E63" s="13"/>
      <c r="F63" s="13"/>
      <c r="G63" s="13"/>
      <c r="H63" s="13"/>
      <c r="I63" s="7"/>
      <c r="J63" s="13"/>
      <c r="K63" s="13"/>
      <c r="L63" s="13"/>
      <c r="M63" s="13"/>
    </row>
    <row r="64" spans="1:13" hidden="1" x14ac:dyDescent="0.3">
      <c r="A64" s="13"/>
      <c r="B64" s="13"/>
      <c r="C64" s="13"/>
      <c r="D64" s="7"/>
      <c r="E64" s="13"/>
      <c r="F64" s="13"/>
      <c r="G64" s="13"/>
      <c r="H64" s="13"/>
      <c r="I64" s="7"/>
      <c r="J64" s="13"/>
      <c r="K64" s="13"/>
      <c r="L64" s="13"/>
      <c r="M64" s="13"/>
    </row>
    <row r="65" spans="1:13" hidden="1" x14ac:dyDescent="0.3">
      <c r="A65" s="13"/>
      <c r="B65" s="13"/>
      <c r="C65" s="13"/>
      <c r="D65" s="7"/>
      <c r="E65" s="13"/>
      <c r="F65" s="13"/>
      <c r="G65" s="13"/>
      <c r="H65" s="13"/>
      <c r="I65" s="7"/>
      <c r="J65" s="13"/>
      <c r="K65" s="13"/>
      <c r="L65" s="13"/>
      <c r="M65" s="13"/>
    </row>
    <row r="66" spans="1:13" hidden="1" x14ac:dyDescent="0.3">
      <c r="A66" s="13"/>
      <c r="B66" s="13"/>
      <c r="C66" s="13"/>
      <c r="D66" s="7"/>
      <c r="E66" s="13"/>
      <c r="F66" s="13"/>
      <c r="G66" s="13"/>
      <c r="H66" s="13"/>
      <c r="I66" s="7"/>
      <c r="J66" s="13"/>
      <c r="K66" s="13"/>
      <c r="L66" s="13"/>
      <c r="M66" s="13"/>
    </row>
    <row r="67" spans="1:13" hidden="1" x14ac:dyDescent="0.3">
      <c r="A67" s="13"/>
      <c r="B67" s="13"/>
      <c r="C67" s="13"/>
      <c r="D67" s="7"/>
      <c r="E67" s="13"/>
      <c r="F67" s="13"/>
      <c r="G67" s="13"/>
      <c r="H67" s="13"/>
      <c r="I67" s="7"/>
      <c r="J67" s="13"/>
      <c r="K67" s="13"/>
      <c r="L67" s="13"/>
      <c r="M67" s="13"/>
    </row>
    <row r="68" spans="1:13" hidden="1" x14ac:dyDescent="0.3">
      <c r="A68" s="13"/>
      <c r="B68" s="13"/>
      <c r="C68" s="13"/>
      <c r="D68" s="7"/>
      <c r="E68" s="13"/>
      <c r="F68" s="13"/>
      <c r="G68" s="13"/>
      <c r="H68" s="13"/>
      <c r="I68" s="7"/>
      <c r="J68" s="13"/>
      <c r="K68" s="13"/>
      <c r="L68" s="13"/>
      <c r="M68" s="13"/>
    </row>
    <row r="69" spans="1:13" hidden="1" x14ac:dyDescent="0.3">
      <c r="A69" s="13"/>
      <c r="B69" s="13"/>
      <c r="C69" s="13"/>
      <c r="D69" s="7"/>
      <c r="E69" s="13"/>
      <c r="F69" s="13"/>
      <c r="G69" s="13"/>
      <c r="H69" s="13"/>
      <c r="I69" s="7"/>
      <c r="J69" s="13"/>
      <c r="K69" s="13"/>
      <c r="L69" s="13"/>
      <c r="M69" s="13"/>
    </row>
    <row r="70" spans="1:13" hidden="1" x14ac:dyDescent="0.3">
      <c r="A70" s="13"/>
      <c r="B70" s="13"/>
      <c r="C70" s="13"/>
      <c r="D70" s="7"/>
      <c r="E70" s="13"/>
      <c r="F70" s="13"/>
      <c r="G70" s="13"/>
      <c r="H70" s="13"/>
      <c r="I70" s="7"/>
      <c r="J70" s="13"/>
      <c r="K70" s="13"/>
      <c r="L70" s="13"/>
      <c r="M70" s="13"/>
    </row>
    <row r="71" spans="1:13" hidden="1" x14ac:dyDescent="0.3">
      <c r="A71" s="13"/>
      <c r="B71" s="13"/>
      <c r="C71" s="13"/>
      <c r="D71" s="7"/>
      <c r="E71" s="13"/>
      <c r="F71" s="13"/>
      <c r="G71" s="13"/>
      <c r="H71" s="13"/>
      <c r="I71" s="7"/>
      <c r="J71" s="13"/>
      <c r="K71" s="13"/>
      <c r="L71" s="13"/>
      <c r="M71" s="13"/>
    </row>
    <row r="72" spans="1:13" hidden="1" x14ac:dyDescent="0.3">
      <c r="A72" s="13"/>
      <c r="B72" s="13"/>
      <c r="C72" s="13"/>
      <c r="D72" s="7"/>
      <c r="E72" s="13"/>
      <c r="F72" s="13"/>
      <c r="G72" s="13"/>
      <c r="H72" s="13"/>
      <c r="I72" s="7"/>
      <c r="J72" s="13"/>
      <c r="K72" s="13"/>
      <c r="L72" s="13"/>
      <c r="M72" s="13"/>
    </row>
    <row r="73" spans="1:13" hidden="1" x14ac:dyDescent="0.3">
      <c r="A73" s="13"/>
      <c r="B73" s="13"/>
      <c r="C73" s="13"/>
      <c r="D73" s="7"/>
      <c r="E73" s="13"/>
      <c r="F73" s="13"/>
      <c r="G73" s="13"/>
      <c r="H73" s="13"/>
      <c r="I73" s="7"/>
      <c r="J73" s="13"/>
      <c r="K73" s="13"/>
      <c r="L73" s="13"/>
      <c r="M73" s="13"/>
    </row>
    <row r="74" spans="1:13" hidden="1" x14ac:dyDescent="0.3">
      <c r="A74" s="13"/>
      <c r="B74" s="13"/>
      <c r="C74" s="13"/>
      <c r="D74" s="7"/>
      <c r="E74" s="13"/>
      <c r="F74" s="13"/>
      <c r="G74" s="13"/>
      <c r="H74" s="13"/>
      <c r="I74" s="7"/>
      <c r="J74" s="13"/>
      <c r="K74" s="13"/>
      <c r="L74" s="13"/>
      <c r="M74" s="13"/>
    </row>
    <row r="75" spans="1:13" hidden="1" x14ac:dyDescent="0.3">
      <c r="A75" s="13"/>
      <c r="B75" s="13"/>
      <c r="C75" s="13"/>
      <c r="D75" s="7"/>
      <c r="E75" s="13"/>
      <c r="F75" s="13"/>
      <c r="G75" s="13"/>
      <c r="H75" s="13"/>
      <c r="I75" s="7"/>
      <c r="J75" s="13"/>
      <c r="K75" s="13"/>
      <c r="L75" s="13"/>
      <c r="M75" s="13"/>
    </row>
    <row r="76" spans="1:13" hidden="1" x14ac:dyDescent="0.3">
      <c r="A76" s="13"/>
      <c r="B76" s="13"/>
      <c r="C76" s="13"/>
      <c r="D76" s="7"/>
      <c r="E76" s="13"/>
      <c r="F76" s="13"/>
      <c r="G76" s="13"/>
      <c r="H76" s="13"/>
      <c r="I76" s="7"/>
      <c r="J76" s="13"/>
      <c r="K76" s="13"/>
      <c r="L76" s="13"/>
      <c r="M76" s="13"/>
    </row>
    <row r="77" spans="1:13" hidden="1" x14ac:dyDescent="0.3">
      <c r="A77" s="13"/>
      <c r="B77" s="13"/>
      <c r="C77" s="13"/>
      <c r="D77" s="7"/>
      <c r="E77" s="13"/>
      <c r="F77" s="13"/>
      <c r="G77" s="13"/>
      <c r="H77" s="13"/>
      <c r="I77" s="7"/>
      <c r="J77" s="13"/>
      <c r="K77" s="13"/>
      <c r="L77" s="13"/>
      <c r="M77" s="13"/>
    </row>
    <row r="78" spans="1:13" hidden="1" x14ac:dyDescent="0.3">
      <c r="A78" s="13"/>
      <c r="B78" s="13"/>
      <c r="C78" s="13"/>
      <c r="D78" s="7"/>
      <c r="E78" s="13"/>
      <c r="F78" s="13"/>
      <c r="G78" s="13"/>
      <c r="H78" s="13"/>
      <c r="I78" s="7"/>
      <c r="J78" s="13"/>
      <c r="K78" s="13"/>
      <c r="L78" s="13"/>
      <c r="M78" s="13"/>
    </row>
    <row r="79" spans="1:13" hidden="1" x14ac:dyDescent="0.3">
      <c r="A79" s="13"/>
      <c r="B79" s="13"/>
      <c r="C79" s="13"/>
      <c r="D79" s="7"/>
      <c r="E79" s="13"/>
      <c r="F79" s="13"/>
      <c r="G79" s="13"/>
      <c r="H79" s="13"/>
      <c r="I79" s="7"/>
      <c r="J79" s="13"/>
      <c r="K79" s="13"/>
      <c r="L79" s="13"/>
      <c r="M79" s="13"/>
    </row>
    <row r="80" spans="1:13" hidden="1" x14ac:dyDescent="0.3">
      <c r="A80" s="13"/>
      <c r="B80" s="13"/>
      <c r="C80" s="13"/>
      <c r="D80" s="7"/>
      <c r="E80" s="13"/>
      <c r="F80" s="13"/>
      <c r="G80" s="13"/>
      <c r="H80" s="13"/>
      <c r="I80" s="7"/>
      <c r="J80" s="13"/>
      <c r="K80" s="13"/>
      <c r="L80" s="13"/>
      <c r="M80" s="13"/>
    </row>
    <row r="81" spans="1:13" hidden="1" x14ac:dyDescent="0.3">
      <c r="A81" s="13"/>
      <c r="B81" s="13"/>
      <c r="C81" s="13"/>
      <c r="D81" s="7"/>
      <c r="E81" s="13"/>
      <c r="F81" s="13"/>
      <c r="G81" s="13"/>
      <c r="H81" s="13"/>
      <c r="I81" s="7"/>
      <c r="J81" s="13"/>
      <c r="K81" s="13"/>
      <c r="L81" s="13"/>
      <c r="M81" s="13"/>
    </row>
    <row r="82" spans="1:13" hidden="1" x14ac:dyDescent="0.3">
      <c r="A82" s="13"/>
      <c r="B82" s="13"/>
      <c r="C82" s="13"/>
      <c r="D82" s="7"/>
      <c r="E82" s="13"/>
      <c r="F82" s="13"/>
      <c r="G82" s="13"/>
      <c r="H82" s="13"/>
      <c r="I82" s="7"/>
      <c r="J82" s="13"/>
      <c r="K82" s="13"/>
    </row>
    <row r="83" spans="1:13" hidden="1" x14ac:dyDescent="0.3">
      <c r="A83" s="13"/>
      <c r="B83" s="13"/>
      <c r="C83" s="13"/>
      <c r="D83" s="7"/>
      <c r="E83" s="13"/>
      <c r="F83" s="13"/>
      <c r="G83" s="13"/>
      <c r="H83" s="13"/>
      <c r="I83" s="7"/>
      <c r="J83" s="13"/>
      <c r="K83" s="13"/>
    </row>
    <row r="84" spans="1:13" hidden="1" x14ac:dyDescent="0.3">
      <c r="A84" s="13"/>
      <c r="B84" s="13"/>
      <c r="C84" s="13"/>
      <c r="D84" s="7"/>
      <c r="E84" s="13"/>
      <c r="F84" s="13"/>
      <c r="G84" s="13"/>
      <c r="H84" s="13"/>
      <c r="I84" s="7"/>
      <c r="J84" s="13"/>
      <c r="K84" s="13"/>
    </row>
    <row r="85" spans="1:13" hidden="1" x14ac:dyDescent="0.3">
      <c r="A85" s="13"/>
      <c r="B85" s="13"/>
      <c r="C85" s="13"/>
      <c r="D85" s="7"/>
      <c r="E85" s="13"/>
      <c r="F85" s="13"/>
      <c r="G85" s="13"/>
      <c r="H85" s="13"/>
      <c r="I85" s="7"/>
      <c r="J85" s="13"/>
      <c r="K85" s="13"/>
    </row>
    <row r="86" spans="1:13" hidden="1" x14ac:dyDescent="0.3">
      <c r="A86" s="13"/>
      <c r="B86" s="13"/>
      <c r="C86" s="13"/>
      <c r="D86" s="7"/>
      <c r="E86" s="13"/>
      <c r="F86" s="13"/>
      <c r="G86" s="13"/>
      <c r="H86" s="13"/>
      <c r="I86" s="7"/>
      <c r="J86" s="13"/>
      <c r="K86" s="13"/>
    </row>
    <row r="87" spans="1:13" hidden="1" x14ac:dyDescent="0.3">
      <c r="A87" s="13"/>
      <c r="B87" s="13"/>
      <c r="C87" s="13"/>
      <c r="D87" s="7"/>
      <c r="E87" s="13"/>
      <c r="F87" s="13"/>
      <c r="G87" s="13"/>
      <c r="H87" s="13"/>
      <c r="I87" s="7"/>
      <c r="J87" s="13"/>
      <c r="K87" s="13"/>
    </row>
    <row r="88" spans="1:13" hidden="1" x14ac:dyDescent="0.3">
      <c r="A88" s="17"/>
      <c r="B88" s="13"/>
      <c r="C88" s="13"/>
      <c r="D88" s="7"/>
      <c r="E88" s="13"/>
      <c r="F88" s="13"/>
      <c r="G88" s="13"/>
      <c r="H88" s="13"/>
      <c r="I88" s="7"/>
      <c r="J88" s="13"/>
    </row>
    <row r="89" spans="1:13" hidden="1" x14ac:dyDescent="0.3">
      <c r="A89" s="17"/>
    </row>
    <row r="90" spans="1:13" hidden="1" x14ac:dyDescent="0.3">
      <c r="A90" s="17"/>
    </row>
    <row r="91" spans="1:13" hidden="1" x14ac:dyDescent="0.3">
      <c r="A91" s="17"/>
    </row>
    <row r="92" spans="1:13" hidden="1" x14ac:dyDescent="0.3">
      <c r="A92" s="17"/>
    </row>
    <row r="93" spans="1:13" hidden="1" x14ac:dyDescent="0.3">
      <c r="A93" s="17"/>
    </row>
    <row r="94" spans="1:13" hidden="1" x14ac:dyDescent="0.3">
      <c r="A94" s="17"/>
    </row>
    <row r="95" spans="1:13" hidden="1" x14ac:dyDescent="0.3">
      <c r="A95" s="17"/>
    </row>
    <row r="96" spans="1:13" hidden="1" x14ac:dyDescent="0.3">
      <c r="A96" s="17"/>
    </row>
    <row r="97" spans="1:1" hidden="1" x14ac:dyDescent="0.3">
      <c r="A97" s="17"/>
    </row>
    <row r="98" spans="1:1" hidden="1" x14ac:dyDescent="0.3"/>
  </sheetData>
  <sheetProtection algorithmName="SHA-512" hashValue="iPs+xfD2lUgQT33tVRsFwU6opDuL7hSxEJ5PH1wwraQHxTyjFhzRJjVankgsr59FDfoDDJqcxPVuaoxEs+ctxA==" saltValue="UaQNUzChDMG5i4oejnQiCg==" spinCount="100000" sheet="1" objects="1" scenarios="1" selectLockedCells="1"/>
  <mergeCells count="2">
    <mergeCell ref="D3:J3"/>
    <mergeCell ref="A2:M2"/>
  </mergeCells>
  <dataValidations count="1">
    <dataValidation allowBlank="1" showInputMessage="1" showErrorMessage="1" promptTitle="Column Porosity" prompt="For ACE totally porous particles, porosity is estimated as 0.63, ACE UltraCore particles are estimated as 0.55._x000a_Porosity can be calculated experimentally in the Column Volume and Porosity tab. " sqref="E11"/>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K40"/>
  <sheetViews>
    <sheetView showGridLines="0" showRowColHeaders="0" zoomScale="75" zoomScaleNormal="75" workbookViewId="0">
      <selection activeCell="D10" sqref="D10"/>
    </sheetView>
  </sheetViews>
  <sheetFormatPr defaultColWidth="0" defaultRowHeight="14.4" zeroHeight="1" x14ac:dyDescent="0.3"/>
  <cols>
    <col min="1" max="1" width="28.5546875" style="19" customWidth="1"/>
    <col min="2" max="2" width="55.33203125" style="19" customWidth="1"/>
    <col min="3" max="3" width="2" style="19" customWidth="1"/>
    <col min="4" max="4" width="9.109375" style="4" customWidth="1"/>
    <col min="5" max="5" width="9.109375" style="19" customWidth="1"/>
    <col min="6" max="6" width="3.33203125" style="19" customWidth="1"/>
    <col min="7" max="7" width="14" style="19" customWidth="1"/>
    <col min="8" max="8" width="10.109375" style="19" customWidth="1"/>
    <col min="9" max="9" width="16.44140625" style="19" customWidth="1"/>
    <col min="10" max="10" width="14.33203125" style="19" customWidth="1"/>
    <col min="11" max="12" width="9.109375" style="19" customWidth="1"/>
    <col min="13" max="13" width="9.109375" style="4" customWidth="1"/>
    <col min="14" max="20" width="9.109375" style="4" hidden="1" customWidth="1"/>
    <col min="21" max="63" width="9.109375" style="5" hidden="1" customWidth="1"/>
    <col min="64" max="16384" width="9.109375" style="3" hidden="1"/>
  </cols>
  <sheetData>
    <row r="1" spans="1:63" s="15" customFormat="1" ht="27" customHeight="1" x14ac:dyDescent="0.4">
      <c r="J1" s="132" t="s">
        <v>1048</v>
      </c>
    </row>
    <row r="2" spans="1:63" s="15" customFormat="1" ht="27" customHeight="1" x14ac:dyDescent="0.5">
      <c r="A2" s="390" t="s">
        <v>949</v>
      </c>
      <c r="B2" s="390"/>
      <c r="C2" s="390"/>
      <c r="D2" s="390"/>
      <c r="E2" s="390"/>
      <c r="F2" s="390"/>
      <c r="G2" s="390"/>
      <c r="H2" s="390"/>
      <c r="I2" s="390"/>
      <c r="J2" s="390"/>
      <c r="K2" s="390"/>
      <c r="L2" s="390"/>
      <c r="M2" s="390"/>
    </row>
    <row r="3" spans="1:63" s="16" customFormat="1" ht="93.75" customHeight="1" x14ac:dyDescent="0.4">
      <c r="D3" s="388" t="s">
        <v>1026</v>
      </c>
      <c r="E3" s="388"/>
      <c r="F3" s="388"/>
      <c r="G3" s="388"/>
      <c r="H3" s="388"/>
      <c r="I3" s="388"/>
      <c r="J3" s="388"/>
    </row>
    <row r="4" spans="1:63" s="18" customFormat="1" ht="20.25" customHeight="1" x14ac:dyDescent="0.3">
      <c r="A4" s="37"/>
      <c r="B4" s="389" t="s">
        <v>949</v>
      </c>
      <c r="C4" s="389"/>
      <c r="D4" s="389"/>
      <c r="E4" s="389"/>
      <c r="F4" s="389"/>
      <c r="G4" s="389"/>
      <c r="H4" s="389"/>
      <c r="I4" s="389"/>
      <c r="J4" s="389"/>
      <c r="K4" s="17"/>
      <c r="L4" s="17"/>
      <c r="M4" s="17"/>
      <c r="N4" s="17"/>
      <c r="O4" s="17"/>
      <c r="P4" s="17"/>
      <c r="Q4" s="17"/>
      <c r="R4" s="17"/>
      <c r="S4" s="17"/>
      <c r="T4" s="17"/>
    </row>
    <row r="5" spans="1:63" s="23" customFormat="1" ht="18.75" customHeight="1" x14ac:dyDescent="0.3">
      <c r="A5" s="37"/>
      <c r="B5" s="389"/>
      <c r="C5" s="389"/>
      <c r="D5" s="389"/>
      <c r="E5" s="389"/>
      <c r="F5" s="389"/>
      <c r="G5" s="389"/>
      <c r="H5" s="389"/>
      <c r="I5" s="389"/>
      <c r="J5" s="389"/>
      <c r="K5" s="17"/>
      <c r="L5" s="19"/>
      <c r="M5" s="19"/>
      <c r="N5" s="19"/>
      <c r="O5" s="19"/>
      <c r="P5" s="19"/>
      <c r="Q5" s="19"/>
      <c r="R5" s="19"/>
      <c r="S5" s="19"/>
      <c r="T5" s="19"/>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row>
    <row r="6" spans="1:63" s="23" customFormat="1" ht="15" customHeight="1" x14ac:dyDescent="0.3">
      <c r="A6" s="37"/>
      <c r="B6" s="389"/>
      <c r="C6" s="389"/>
      <c r="D6" s="389"/>
      <c r="E6" s="389"/>
      <c r="F6" s="389"/>
      <c r="G6" s="389"/>
      <c r="H6" s="389"/>
      <c r="I6" s="389"/>
      <c r="J6" s="389"/>
      <c r="K6" s="17"/>
      <c r="L6" s="19"/>
      <c r="M6" s="19"/>
      <c r="N6" s="19"/>
      <c r="O6" s="19"/>
      <c r="P6" s="19"/>
      <c r="Q6" s="19"/>
      <c r="R6" s="19"/>
      <c r="S6" s="19"/>
      <c r="T6" s="19"/>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row>
    <row r="7" spans="1:63" s="18" customFormat="1" ht="15" customHeight="1" x14ac:dyDescent="0.3">
      <c r="A7" s="39"/>
      <c r="B7" s="94"/>
      <c r="C7" s="95"/>
      <c r="D7" s="96" t="s">
        <v>68</v>
      </c>
      <c r="E7" s="95"/>
      <c r="F7" s="419" t="s">
        <v>62</v>
      </c>
      <c r="G7" s="419"/>
      <c r="H7" s="417" t="s">
        <v>983</v>
      </c>
      <c r="I7" s="417"/>
      <c r="J7" s="159" t="s">
        <v>69</v>
      </c>
      <c r="K7" s="26"/>
      <c r="L7" s="17"/>
      <c r="M7" s="17"/>
      <c r="N7" s="17"/>
      <c r="O7" s="17"/>
      <c r="P7" s="17"/>
      <c r="Q7" s="17"/>
      <c r="R7" s="17"/>
      <c r="S7" s="17"/>
      <c r="T7" s="17"/>
    </row>
    <row r="8" spans="1:63" s="18" customFormat="1" ht="15" customHeight="1" x14ac:dyDescent="0.3">
      <c r="A8" s="39"/>
      <c r="B8" s="97" t="s">
        <v>70</v>
      </c>
      <c r="C8" s="68"/>
      <c r="D8" s="91">
        <f>VLOOKUP(B8,B21:D35,3,FALSE)</f>
        <v>77.082499999999996</v>
      </c>
      <c r="E8" s="98" t="s">
        <v>53</v>
      </c>
      <c r="F8" s="418" t="str">
        <f>VLOOKUP(B8,B21:G35,6,FALSE)</f>
        <v>4.8 &amp; 9.2</v>
      </c>
      <c r="G8" s="418"/>
      <c r="H8" s="416" t="str">
        <f>VLOOKUP(B8,B21:I35,7,FALSE)</f>
        <v>3.8-5.8 &amp; 8.2-10.2</v>
      </c>
      <c r="I8" s="416"/>
      <c r="J8" s="102" t="str">
        <f>VLOOKUP(B8,B20:K35,9,FALSE)</f>
        <v>CH3COONH4</v>
      </c>
      <c r="K8" s="17"/>
      <c r="L8" s="17"/>
      <c r="M8" s="17"/>
      <c r="N8" s="17"/>
      <c r="O8" s="17"/>
      <c r="P8" s="17"/>
      <c r="Q8" s="17"/>
      <c r="R8" s="17"/>
      <c r="S8" s="17"/>
    </row>
    <row r="9" spans="1:63" s="23" customFormat="1" ht="15" customHeight="1" x14ac:dyDescent="0.3">
      <c r="A9" s="39"/>
      <c r="B9" s="68"/>
      <c r="C9" s="91"/>
      <c r="D9" s="98"/>
      <c r="E9" s="68"/>
      <c r="F9" s="73"/>
      <c r="G9" s="73"/>
      <c r="H9" s="100"/>
      <c r="I9" s="100"/>
      <c r="J9" s="71"/>
      <c r="K9" s="18"/>
      <c r="L9" s="19"/>
      <c r="M9" s="19"/>
      <c r="N9" s="19"/>
      <c r="O9" s="19"/>
      <c r="P9" s="19"/>
      <c r="Q9" s="19"/>
      <c r="R9" s="19"/>
      <c r="S9" s="19"/>
      <c r="T9" s="19"/>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row>
    <row r="10" spans="1:63" s="23" customFormat="1" ht="15" customHeight="1" x14ac:dyDescent="0.3">
      <c r="A10" s="39"/>
      <c r="B10" s="68" t="s">
        <v>54</v>
      </c>
      <c r="C10" s="68"/>
      <c r="D10" s="108"/>
      <c r="E10" s="98" t="s">
        <v>56</v>
      </c>
      <c r="F10" s="68"/>
      <c r="G10" s="68"/>
      <c r="H10" s="100"/>
      <c r="I10" s="100"/>
      <c r="J10" s="68"/>
      <c r="K10" s="18"/>
      <c r="L10" s="19"/>
      <c r="M10" s="19"/>
      <c r="N10" s="19"/>
      <c r="O10" s="19"/>
      <c r="P10" s="19"/>
      <c r="Q10" s="19"/>
      <c r="R10" s="19"/>
      <c r="S10" s="19"/>
      <c r="T10" s="19"/>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row>
    <row r="11" spans="1:63" s="23" customFormat="1" ht="15" customHeight="1" x14ac:dyDescent="0.3">
      <c r="A11" s="39"/>
      <c r="B11" s="68" t="s">
        <v>758</v>
      </c>
      <c r="C11" s="68"/>
      <c r="D11" s="109"/>
      <c r="E11" s="98" t="s">
        <v>55</v>
      </c>
      <c r="F11" s="68"/>
      <c r="G11" s="68"/>
      <c r="H11" s="68"/>
      <c r="I11" s="68"/>
      <c r="J11" s="68"/>
      <c r="K11" s="18"/>
      <c r="L11" s="19"/>
      <c r="M11" s="19"/>
      <c r="N11" s="19"/>
      <c r="O11" s="19"/>
      <c r="P11" s="19"/>
      <c r="Q11" s="19"/>
      <c r="R11" s="19"/>
      <c r="S11" s="19"/>
      <c r="T11" s="19"/>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row>
    <row r="12" spans="1:63" s="122" customFormat="1" ht="15" customHeight="1" x14ac:dyDescent="0.3">
      <c r="A12" s="39"/>
      <c r="B12" s="117" t="s">
        <v>985</v>
      </c>
      <c r="C12" s="117"/>
      <c r="D12" s="101" t="str">
        <f>VLOOKUP(B8,B20:K35,10,FALSE)</f>
        <v/>
      </c>
      <c r="E12" s="98" t="str">
        <f>VLOOKUP(B8,B21:F35,5,FALSE)</f>
        <v>g</v>
      </c>
      <c r="F12" s="117"/>
      <c r="G12" s="117"/>
      <c r="H12" s="117"/>
      <c r="J12" s="117"/>
      <c r="K12" s="18"/>
      <c r="L12" s="116"/>
      <c r="M12" s="116"/>
      <c r="N12" s="116"/>
      <c r="O12" s="116"/>
      <c r="P12" s="116"/>
      <c r="Q12" s="116"/>
      <c r="R12" s="116"/>
      <c r="S12" s="116"/>
      <c r="T12" s="116"/>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row>
    <row r="13" spans="1:63" s="122" customFormat="1" ht="15" customHeight="1" x14ac:dyDescent="0.3">
      <c r="A13" s="39"/>
      <c r="B13" s="117"/>
      <c r="C13" s="117"/>
      <c r="D13" s="117"/>
      <c r="E13" s="117"/>
      <c r="F13" s="117"/>
      <c r="G13" s="117"/>
      <c r="H13" s="117"/>
      <c r="I13" s="117"/>
      <c r="J13" s="117"/>
      <c r="K13" s="18"/>
      <c r="L13" s="116"/>
      <c r="M13" s="116"/>
      <c r="N13" s="116"/>
      <c r="O13" s="116"/>
      <c r="P13" s="116"/>
      <c r="Q13" s="116"/>
      <c r="R13" s="116"/>
      <c r="S13" s="116"/>
      <c r="T13" s="116"/>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row>
    <row r="14" spans="1:63" s="122" customFormat="1" ht="15" customHeight="1" x14ac:dyDescent="0.3">
      <c r="A14" s="44"/>
      <c r="B14" s="420" t="str">
        <f>"To prepare the buffer solution, dissolve the required amount of buffer in "&amp;D10*0.8&amp;" L of distilled water then measure and adjust the pH if required. Adjust the final volume to "&amp;D10&amp; " L with distilled water."</f>
        <v>To prepare the buffer solution, dissolve the required amount of buffer in 0 L of distilled water then measure and adjust the pH if required. Adjust the final volume to  L with distilled water.</v>
      </c>
      <c r="C14" s="420"/>
      <c r="D14" s="420"/>
      <c r="E14" s="420"/>
      <c r="F14" s="420"/>
      <c r="G14" s="420"/>
      <c r="H14" s="420"/>
      <c r="I14" s="420"/>
      <c r="J14" s="420"/>
      <c r="K14" s="20"/>
      <c r="L14" s="116"/>
      <c r="M14" s="116"/>
      <c r="N14" s="116"/>
      <c r="O14" s="116"/>
      <c r="P14" s="116"/>
      <c r="Q14" s="116"/>
      <c r="R14" s="116"/>
      <c r="S14" s="116"/>
      <c r="T14" s="116"/>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row>
    <row r="15" spans="1:63" s="122" customFormat="1" ht="15" customHeight="1" x14ac:dyDescent="0.3">
      <c r="A15" s="44"/>
      <c r="B15" s="420"/>
      <c r="C15" s="420"/>
      <c r="D15" s="420"/>
      <c r="E15" s="420"/>
      <c r="F15" s="420"/>
      <c r="G15" s="420"/>
      <c r="H15" s="420"/>
      <c r="I15" s="420"/>
      <c r="J15" s="420"/>
      <c r="K15" s="20"/>
      <c r="L15" s="116"/>
      <c r="M15" s="116"/>
      <c r="N15" s="116"/>
      <c r="O15" s="116"/>
      <c r="P15" s="116"/>
      <c r="Q15" s="116"/>
      <c r="R15" s="116"/>
      <c r="S15" s="116"/>
      <c r="T15" s="116"/>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row>
    <row r="16" spans="1:63" s="122" customFormat="1" ht="15" customHeight="1" x14ac:dyDescent="0.3">
      <c r="A16" s="20"/>
      <c r="B16" s="30"/>
      <c r="C16" s="50"/>
      <c r="D16" s="50"/>
      <c r="E16" s="50"/>
      <c r="F16" s="50"/>
      <c r="G16" s="49"/>
      <c r="H16" s="30"/>
      <c r="I16" s="30"/>
      <c r="J16" s="30"/>
      <c r="K16" s="20"/>
      <c r="L16" s="116"/>
      <c r="M16" s="116"/>
      <c r="N16" s="116"/>
      <c r="O16" s="116"/>
      <c r="P16" s="116"/>
      <c r="Q16" s="116"/>
      <c r="R16" s="116"/>
      <c r="S16" s="116"/>
      <c r="T16" s="116"/>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row>
    <row r="17" spans="1:63" s="122" customFormat="1" ht="15" customHeight="1" x14ac:dyDescent="0.3">
      <c r="A17" s="20"/>
      <c r="B17" s="13"/>
      <c r="C17" s="13"/>
      <c r="D17" s="13"/>
      <c r="E17" s="13"/>
      <c r="F17" s="13"/>
      <c r="G17" s="20"/>
      <c r="H17" s="20"/>
      <c r="I17" s="343" t="s">
        <v>998</v>
      </c>
      <c r="J17" s="20"/>
      <c r="K17" s="20"/>
      <c r="L17" s="116"/>
      <c r="M17" s="116"/>
      <c r="N17" s="116"/>
      <c r="O17" s="116"/>
      <c r="P17" s="116"/>
      <c r="Q17" s="116"/>
      <c r="R17" s="116"/>
      <c r="S17" s="116"/>
      <c r="T17" s="116"/>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row>
    <row r="18" spans="1:63" s="122" customFormat="1" ht="15" customHeight="1" x14ac:dyDescent="0.3">
      <c r="A18" s="20"/>
      <c r="B18" s="13"/>
      <c r="C18" s="13"/>
      <c r="D18" s="13"/>
      <c r="E18" s="13"/>
      <c r="F18" s="13"/>
      <c r="G18" s="20"/>
      <c r="H18" s="20"/>
      <c r="J18" s="20"/>
      <c r="K18" s="20"/>
      <c r="L18" s="116"/>
      <c r="M18" s="116"/>
      <c r="N18" s="116"/>
      <c r="O18" s="116"/>
      <c r="P18" s="116"/>
      <c r="Q18" s="116"/>
      <c r="R18" s="116"/>
      <c r="S18" s="116"/>
      <c r="T18" s="116"/>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row>
    <row r="19" spans="1:63" s="122" customFormat="1" ht="15" customHeight="1" x14ac:dyDescent="0.3">
      <c r="A19" s="20"/>
      <c r="B19" s="13"/>
      <c r="C19" s="13"/>
      <c r="D19" s="13"/>
      <c r="E19" s="13"/>
      <c r="F19" s="13"/>
      <c r="G19" s="20"/>
      <c r="H19" s="20"/>
      <c r="I19" s="20"/>
      <c r="J19" s="20"/>
      <c r="K19" s="20"/>
      <c r="L19" s="116"/>
      <c r="M19" s="116"/>
      <c r="N19" s="116"/>
      <c r="O19" s="116"/>
      <c r="P19" s="116"/>
      <c r="Q19" s="116"/>
      <c r="R19" s="116"/>
      <c r="S19" s="116"/>
      <c r="T19" s="116"/>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row>
    <row r="20" spans="1:63" s="122" customFormat="1" ht="15" hidden="1" customHeight="1" x14ac:dyDescent="0.3">
      <c r="A20" s="20"/>
      <c r="B20" s="13"/>
      <c r="C20" s="13"/>
      <c r="D20" s="13" t="s">
        <v>68</v>
      </c>
      <c r="E20" s="13" t="s">
        <v>984</v>
      </c>
      <c r="F20" s="13" t="s">
        <v>991</v>
      </c>
      <c r="G20" s="161" t="s">
        <v>58</v>
      </c>
      <c r="H20" s="415" t="s">
        <v>59</v>
      </c>
      <c r="I20" s="415"/>
      <c r="J20" s="13" t="s">
        <v>69</v>
      </c>
      <c r="K20" s="13" t="s">
        <v>80</v>
      </c>
      <c r="L20" s="27"/>
      <c r="M20" s="116"/>
      <c r="N20" s="116"/>
      <c r="O20" s="116"/>
      <c r="P20" s="116"/>
      <c r="Q20" s="116"/>
      <c r="R20" s="116"/>
      <c r="S20" s="116"/>
      <c r="T20" s="116"/>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row>
    <row r="21" spans="1:63" s="122" customFormat="1" ht="15" hidden="1" customHeight="1" x14ac:dyDescent="0.35">
      <c r="A21" s="20"/>
      <c r="B21" s="115" t="s">
        <v>70</v>
      </c>
      <c r="C21" s="115"/>
      <c r="D21" s="56">
        <v>77.082499999999996</v>
      </c>
      <c r="E21" s="115">
        <v>1</v>
      </c>
      <c r="F21" s="115" t="s">
        <v>57</v>
      </c>
      <c r="G21" s="161" t="s">
        <v>60</v>
      </c>
      <c r="H21" s="415" t="s">
        <v>61</v>
      </c>
      <c r="I21" s="415"/>
      <c r="J21" s="52" t="s">
        <v>101</v>
      </c>
      <c r="K21" s="28" t="str">
        <f>IF(OR(ISBLANK($D$10),ISBLANK($D$11)),"",((($D$11/1000)*$D$10*$D21)/$E21))</f>
        <v/>
      </c>
      <c r="L21" s="116"/>
      <c r="M21" s="116"/>
      <c r="N21" s="116"/>
      <c r="O21" s="116"/>
      <c r="P21" s="116"/>
      <c r="Q21" s="116"/>
      <c r="R21" s="116"/>
      <c r="S21" s="116"/>
      <c r="T21" s="116"/>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row>
    <row r="22" spans="1:63" s="122" customFormat="1" ht="15" hidden="1" customHeight="1" x14ac:dyDescent="0.3">
      <c r="A22" s="20"/>
      <c r="B22" s="13" t="s">
        <v>66</v>
      </c>
      <c r="C22" s="13"/>
      <c r="D22" s="57">
        <v>79.055999999999997</v>
      </c>
      <c r="E22" s="115">
        <v>1</v>
      </c>
      <c r="F22" s="21" t="s">
        <v>57</v>
      </c>
      <c r="G22" s="161" t="s">
        <v>78</v>
      </c>
      <c r="H22" s="415" t="s">
        <v>67</v>
      </c>
      <c r="I22" s="415"/>
      <c r="J22" s="53" t="s">
        <v>103</v>
      </c>
      <c r="K22" s="28" t="str">
        <f t="shared" ref="K22:K27" si="0">IF(OR(ISBLANK($D$10),ISBLANK($D$11)),"",((($D$11/1000)*$D$10*$D22)/$E22))</f>
        <v/>
      </c>
      <c r="L22" s="116"/>
      <c r="M22" s="116"/>
      <c r="N22" s="116"/>
      <c r="O22" s="116"/>
      <c r="P22" s="116"/>
      <c r="Q22" s="116"/>
      <c r="R22" s="116"/>
      <c r="S22" s="116"/>
      <c r="T22" s="116"/>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row>
    <row r="23" spans="1:63" s="122" customFormat="1" ht="15" hidden="1" customHeight="1" x14ac:dyDescent="0.3">
      <c r="A23" s="20"/>
      <c r="B23" s="115" t="s">
        <v>104</v>
      </c>
      <c r="C23" s="13"/>
      <c r="D23" s="57">
        <v>96.09</v>
      </c>
      <c r="E23" s="115">
        <v>1</v>
      </c>
      <c r="F23" s="21" t="s">
        <v>57</v>
      </c>
      <c r="G23" s="161">
        <v>6.4</v>
      </c>
      <c r="H23" s="415" t="s">
        <v>106</v>
      </c>
      <c r="I23" s="415"/>
      <c r="J23" s="13" t="s">
        <v>105</v>
      </c>
      <c r="K23" s="28" t="str">
        <f t="shared" si="0"/>
        <v/>
      </c>
      <c r="L23" s="116"/>
      <c r="M23" s="116"/>
      <c r="N23" s="116"/>
      <c r="O23" s="116"/>
      <c r="P23" s="116"/>
      <c r="Q23" s="116"/>
      <c r="R23" s="116"/>
      <c r="S23" s="116"/>
      <c r="T23" s="116"/>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row>
    <row r="24" spans="1:63" s="122" customFormat="1" ht="15" hidden="1" customHeight="1" x14ac:dyDescent="0.3">
      <c r="A24" s="20"/>
      <c r="B24" s="115" t="s">
        <v>71</v>
      </c>
      <c r="C24" s="13"/>
      <c r="D24" s="57">
        <v>63.055900000000001</v>
      </c>
      <c r="E24" s="115">
        <v>1</v>
      </c>
      <c r="F24" s="21" t="s">
        <v>57</v>
      </c>
      <c r="G24" s="161" t="s">
        <v>63</v>
      </c>
      <c r="H24" s="415" t="s">
        <v>64</v>
      </c>
      <c r="I24" s="415"/>
      <c r="J24" s="13" t="s">
        <v>72</v>
      </c>
      <c r="K24" s="28" t="str">
        <f t="shared" si="0"/>
        <v/>
      </c>
      <c r="L24" s="116"/>
      <c r="M24" s="116"/>
      <c r="N24" s="116"/>
      <c r="O24" s="116"/>
      <c r="P24" s="116"/>
      <c r="Q24" s="116"/>
      <c r="R24" s="116"/>
      <c r="S24" s="116"/>
      <c r="T24" s="116"/>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row>
    <row r="25" spans="1:63" s="122" customFormat="1" ht="15" hidden="1" customHeight="1" x14ac:dyDescent="0.3">
      <c r="A25" s="20"/>
      <c r="B25" s="13" t="s">
        <v>990</v>
      </c>
      <c r="C25" s="13"/>
      <c r="D25" s="57">
        <v>35.049999999999997</v>
      </c>
      <c r="E25" s="115">
        <f>0.9*0.35</f>
        <v>0.315</v>
      </c>
      <c r="F25" s="13" t="s">
        <v>3</v>
      </c>
      <c r="G25" s="161">
        <v>9.1999999999999993</v>
      </c>
      <c r="H25" s="356" t="s">
        <v>79</v>
      </c>
      <c r="I25" s="161"/>
      <c r="J25" s="13" t="s">
        <v>75</v>
      </c>
      <c r="K25" s="28" t="str">
        <f t="shared" si="0"/>
        <v/>
      </c>
      <c r="L25" s="116"/>
      <c r="M25" s="116"/>
      <c r="N25" s="116"/>
      <c r="O25" s="116"/>
      <c r="P25" s="116"/>
      <c r="Q25" s="116"/>
      <c r="R25" s="116"/>
      <c r="S25" s="116"/>
      <c r="T25" s="116"/>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row>
    <row r="26" spans="1:63" s="122" customFormat="1" ht="15" hidden="1" customHeight="1" x14ac:dyDescent="0.3">
      <c r="A26" s="20"/>
      <c r="B26" s="13" t="s">
        <v>112</v>
      </c>
      <c r="C26" s="13"/>
      <c r="D26" s="57">
        <v>115.03</v>
      </c>
      <c r="E26" s="115">
        <v>1</v>
      </c>
      <c r="F26" s="13" t="s">
        <v>57</v>
      </c>
      <c r="G26" s="161" t="s">
        <v>85</v>
      </c>
      <c r="H26" s="161" t="s">
        <v>86</v>
      </c>
      <c r="I26" s="161"/>
      <c r="J26" s="13" t="s">
        <v>113</v>
      </c>
      <c r="K26" s="28" t="str">
        <f t="shared" si="0"/>
        <v/>
      </c>
      <c r="L26" s="116"/>
      <c r="M26" s="116"/>
      <c r="N26" s="116"/>
      <c r="O26" s="116"/>
      <c r="P26" s="116"/>
      <c r="Q26" s="116"/>
      <c r="R26" s="116"/>
      <c r="S26" s="116"/>
      <c r="T26" s="116"/>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row>
    <row r="27" spans="1:63" s="122" customFormat="1" ht="15" hidden="1" customHeight="1" x14ac:dyDescent="0.3">
      <c r="A27" s="20"/>
      <c r="B27" s="13" t="s">
        <v>83</v>
      </c>
      <c r="C27" s="13"/>
      <c r="D27" s="57">
        <v>132.06</v>
      </c>
      <c r="E27" s="115">
        <v>1</v>
      </c>
      <c r="F27" s="13" t="s">
        <v>57</v>
      </c>
      <c r="G27" s="161" t="s">
        <v>85</v>
      </c>
      <c r="H27" s="161" t="s">
        <v>86</v>
      </c>
      <c r="I27" s="161"/>
      <c r="J27" s="13" t="s">
        <v>84</v>
      </c>
      <c r="K27" s="28" t="str">
        <f t="shared" si="0"/>
        <v/>
      </c>
      <c r="L27" s="116"/>
      <c r="M27" s="116"/>
      <c r="N27" s="116"/>
      <c r="O27" s="116"/>
      <c r="P27" s="116"/>
      <c r="Q27" s="116"/>
      <c r="R27" s="116"/>
      <c r="S27" s="116"/>
      <c r="T27" s="116"/>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row>
    <row r="28" spans="1:63" s="122" customFormat="1" ht="15" hidden="1" customHeight="1" x14ac:dyDescent="0.3">
      <c r="A28" s="20"/>
      <c r="B28" s="13" t="s">
        <v>989</v>
      </c>
      <c r="C28" s="13"/>
      <c r="D28" s="57">
        <v>46.024999999999999</v>
      </c>
      <c r="E28" s="115">
        <v>1.22</v>
      </c>
      <c r="F28" s="13" t="s">
        <v>3</v>
      </c>
      <c r="G28" s="161">
        <v>3.8</v>
      </c>
      <c r="H28" s="161" t="s">
        <v>79</v>
      </c>
      <c r="I28" s="161"/>
      <c r="J28" s="13" t="s">
        <v>77</v>
      </c>
      <c r="K28" s="28" t="str">
        <f t="shared" ref="K28:K35" si="1">IF(OR(ISBLANK($D$10),ISBLANK($D$11)),"",((($D$11/1000)*$D$10*$D28)/$E28))</f>
        <v/>
      </c>
      <c r="L28" s="115"/>
      <c r="M28" s="116"/>
      <c r="N28" s="116"/>
      <c r="O28" s="116"/>
      <c r="P28" s="116"/>
      <c r="Q28" s="116"/>
      <c r="R28" s="116"/>
      <c r="S28" s="116"/>
      <c r="T28" s="116"/>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row>
    <row r="29" spans="1:63" s="122" customFormat="1" ht="15" hidden="1" customHeight="1" x14ac:dyDescent="0.3">
      <c r="A29" s="20"/>
      <c r="B29" s="13" t="s">
        <v>987</v>
      </c>
      <c r="C29" s="13"/>
      <c r="D29" s="55">
        <v>60.05</v>
      </c>
      <c r="E29" s="115">
        <v>1.0489999999999999</v>
      </c>
      <c r="F29" s="13" t="s">
        <v>3</v>
      </c>
      <c r="G29" s="161">
        <v>4.8</v>
      </c>
      <c r="H29" s="161" t="s">
        <v>79</v>
      </c>
      <c r="I29" s="161"/>
      <c r="J29" s="13" t="s">
        <v>76</v>
      </c>
      <c r="K29" s="28" t="str">
        <f t="shared" si="1"/>
        <v/>
      </c>
      <c r="L29" s="115"/>
      <c r="M29" s="116"/>
      <c r="N29" s="116"/>
      <c r="O29" s="116"/>
      <c r="P29" s="116"/>
      <c r="Q29" s="116"/>
      <c r="R29" s="116"/>
      <c r="S29" s="116"/>
      <c r="T29" s="116"/>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row>
    <row r="30" spans="1:63" s="122" customFormat="1" ht="18" hidden="1" customHeight="1" x14ac:dyDescent="0.3">
      <c r="A30" s="20"/>
      <c r="B30" s="115" t="s">
        <v>988</v>
      </c>
      <c r="C30" s="115"/>
      <c r="D30" s="58">
        <v>98</v>
      </c>
      <c r="E30" s="115">
        <f>1.685*0.85</f>
        <v>1.43225</v>
      </c>
      <c r="F30" s="115" t="s">
        <v>3</v>
      </c>
      <c r="G30" s="51">
        <v>2.1</v>
      </c>
      <c r="H30" s="51" t="s">
        <v>79</v>
      </c>
      <c r="I30" s="51"/>
      <c r="J30" s="115" t="s">
        <v>89</v>
      </c>
      <c r="K30" s="28" t="str">
        <f t="shared" si="1"/>
        <v/>
      </c>
      <c r="L30" s="115"/>
      <c r="M30" s="116"/>
      <c r="N30" s="116"/>
      <c r="O30" s="116"/>
      <c r="P30" s="116"/>
      <c r="Q30" s="116"/>
      <c r="R30" s="116"/>
      <c r="S30" s="116"/>
      <c r="T30" s="116"/>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row>
    <row r="31" spans="1:63" s="122" customFormat="1" ht="15" hidden="1" customHeight="1" x14ac:dyDescent="0.3">
      <c r="A31" s="20"/>
      <c r="B31" s="115" t="s">
        <v>87</v>
      </c>
      <c r="C31" s="13"/>
      <c r="D31" s="57">
        <v>136.1</v>
      </c>
      <c r="E31" s="115">
        <v>1</v>
      </c>
      <c r="F31" s="25" t="s">
        <v>57</v>
      </c>
      <c r="G31" s="161">
        <v>2.1</v>
      </c>
      <c r="H31" s="161" t="s">
        <v>65</v>
      </c>
      <c r="I31" s="161"/>
      <c r="J31" s="13" t="s">
        <v>73</v>
      </c>
      <c r="K31" s="28" t="str">
        <f t="shared" si="1"/>
        <v/>
      </c>
      <c r="L31" s="116"/>
      <c r="M31" s="115"/>
      <c r="N31" s="116"/>
      <c r="O31" s="116"/>
      <c r="P31" s="116"/>
      <c r="Q31" s="116"/>
      <c r="R31" s="116"/>
      <c r="S31" s="116"/>
      <c r="T31" s="116"/>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row>
    <row r="32" spans="1:63" s="122" customFormat="1" ht="15" hidden="1" customHeight="1" x14ac:dyDescent="0.3">
      <c r="A32" s="20"/>
      <c r="B32" s="115" t="s">
        <v>82</v>
      </c>
      <c r="C32" s="13"/>
      <c r="D32" s="57">
        <v>174.2</v>
      </c>
      <c r="E32" s="115">
        <v>1</v>
      </c>
      <c r="F32" s="25" t="s">
        <v>57</v>
      </c>
      <c r="G32" s="161">
        <v>7.2</v>
      </c>
      <c r="H32" s="161" t="s">
        <v>91</v>
      </c>
      <c r="I32" s="161"/>
      <c r="J32" s="13" t="s">
        <v>90</v>
      </c>
      <c r="K32" s="28" t="str">
        <f t="shared" si="1"/>
        <v/>
      </c>
      <c r="L32" s="116"/>
      <c r="M32" s="115"/>
      <c r="N32" s="116"/>
      <c r="O32" s="116"/>
      <c r="P32" s="116"/>
      <c r="Q32" s="116"/>
      <c r="R32" s="116"/>
      <c r="S32" s="116"/>
      <c r="T32" s="116"/>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row>
    <row r="33" spans="1:63" s="122" customFormat="1" ht="15" hidden="1" customHeight="1" x14ac:dyDescent="0.35">
      <c r="A33" s="18"/>
      <c r="B33" s="115" t="s">
        <v>88</v>
      </c>
      <c r="C33" s="13"/>
      <c r="D33" s="57">
        <v>212.27</v>
      </c>
      <c r="E33" s="115">
        <v>1</v>
      </c>
      <c r="F33" s="25" t="s">
        <v>57</v>
      </c>
      <c r="G33" s="161">
        <v>12.3</v>
      </c>
      <c r="H33" s="161" t="s">
        <v>92</v>
      </c>
      <c r="I33" s="161"/>
      <c r="J33" s="13" t="s">
        <v>102</v>
      </c>
      <c r="K33" s="28" t="str">
        <f t="shared" si="1"/>
        <v/>
      </c>
      <c r="L33" s="116"/>
      <c r="M33" s="115"/>
      <c r="N33" s="116"/>
      <c r="O33" s="116"/>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row>
    <row r="34" spans="1:63" s="18" customFormat="1" ht="15" hidden="1" customHeight="1" x14ac:dyDescent="0.3">
      <c r="B34" s="13" t="s">
        <v>1027</v>
      </c>
      <c r="C34" s="13"/>
      <c r="D34" s="57">
        <v>71.11</v>
      </c>
      <c r="E34" s="115">
        <v>0.85599999999999998</v>
      </c>
      <c r="F34" s="13" t="s">
        <v>3</v>
      </c>
      <c r="G34" s="161">
        <v>11.3</v>
      </c>
      <c r="H34" s="161" t="s">
        <v>79</v>
      </c>
      <c r="I34" s="161"/>
      <c r="J34" s="13" t="s">
        <v>74</v>
      </c>
      <c r="K34" s="28" t="str">
        <f t="shared" si="1"/>
        <v/>
      </c>
      <c r="L34" s="115"/>
      <c r="M34" s="115"/>
      <c r="N34" s="115"/>
      <c r="O34" s="115"/>
    </row>
    <row r="35" spans="1:63" s="18" customFormat="1" ht="15" hidden="1" customHeight="1" x14ac:dyDescent="0.3">
      <c r="A35" s="115"/>
      <c r="B35" s="115" t="s">
        <v>986</v>
      </c>
      <c r="C35" s="115"/>
      <c r="D35" s="58">
        <v>114.02</v>
      </c>
      <c r="E35" s="115">
        <v>1.4890000000000001</v>
      </c>
      <c r="F35" s="115" t="s">
        <v>3</v>
      </c>
      <c r="G35" s="51">
        <v>0.3</v>
      </c>
      <c r="H35" s="51" t="s">
        <v>79</v>
      </c>
      <c r="I35" s="51"/>
      <c r="J35" s="115" t="s">
        <v>81</v>
      </c>
      <c r="K35" s="28" t="str">
        <f t="shared" si="1"/>
        <v/>
      </c>
      <c r="L35" s="115"/>
      <c r="M35" s="115"/>
      <c r="N35" s="115"/>
      <c r="O35" s="115"/>
      <c r="P35" s="115"/>
      <c r="Q35" s="115"/>
      <c r="R35" s="115"/>
      <c r="S35" s="115"/>
      <c r="T35" s="115"/>
    </row>
    <row r="36" spans="1:63" s="18" customFormat="1" hidden="1" x14ac:dyDescent="0.3">
      <c r="A36" s="115"/>
      <c r="M36" s="115"/>
      <c r="N36" s="115"/>
      <c r="O36" s="115"/>
      <c r="P36" s="115"/>
      <c r="Q36" s="115"/>
      <c r="R36" s="115"/>
      <c r="S36" s="115"/>
      <c r="T36" s="115"/>
    </row>
    <row r="37" spans="1:63" s="18" customFormat="1" hidden="1" x14ac:dyDescent="0.3">
      <c r="A37" s="115"/>
      <c r="M37" s="115"/>
      <c r="N37" s="115"/>
      <c r="O37" s="115"/>
      <c r="P37" s="115"/>
      <c r="Q37" s="115"/>
      <c r="R37" s="115"/>
      <c r="S37" s="115"/>
      <c r="T37" s="115"/>
    </row>
    <row r="38" spans="1:63" s="18" customFormat="1" hidden="1" x14ac:dyDescent="0.3">
      <c r="A38" s="115"/>
      <c r="B38" s="115"/>
      <c r="C38" s="115"/>
      <c r="D38" s="115"/>
      <c r="E38" s="115"/>
      <c r="F38" s="115"/>
      <c r="G38" s="115"/>
      <c r="H38" s="115"/>
      <c r="I38" s="115"/>
      <c r="J38" s="115"/>
      <c r="K38" s="115"/>
      <c r="L38" s="115"/>
      <c r="M38" s="115"/>
      <c r="N38" s="115"/>
      <c r="O38" s="115"/>
      <c r="P38" s="115"/>
      <c r="Q38" s="115"/>
      <c r="R38" s="115"/>
      <c r="S38" s="115"/>
      <c r="T38" s="115"/>
    </row>
    <row r="39" spans="1:63" s="122" customFormat="1" hidden="1" x14ac:dyDescent="0.3">
      <c r="A39" s="116"/>
      <c r="B39" s="116"/>
      <c r="C39" s="116"/>
      <c r="D39" s="116"/>
      <c r="E39" s="116"/>
      <c r="F39" s="116"/>
      <c r="G39" s="116"/>
      <c r="H39" s="116"/>
      <c r="I39" s="116"/>
      <c r="J39" s="116"/>
      <c r="K39" s="116"/>
      <c r="L39" s="116"/>
      <c r="M39" s="116"/>
      <c r="N39" s="116"/>
      <c r="O39" s="116"/>
      <c r="P39" s="116"/>
      <c r="Q39" s="116"/>
      <c r="R39" s="116"/>
      <c r="S39" s="116"/>
      <c r="T39" s="116"/>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row>
    <row r="40" spans="1:63" s="20" customFormat="1" hidden="1" x14ac:dyDescent="0.3">
      <c r="A40" s="13"/>
      <c r="B40" s="13"/>
      <c r="C40" s="13"/>
      <c r="D40" s="13"/>
      <c r="E40" s="13"/>
      <c r="F40" s="13"/>
      <c r="G40" s="13"/>
      <c r="H40" s="13"/>
      <c r="I40" s="13"/>
      <c r="J40" s="13"/>
      <c r="K40" s="13"/>
      <c r="L40" s="13"/>
      <c r="M40" s="13"/>
      <c r="N40" s="13"/>
      <c r="O40" s="13"/>
      <c r="P40" s="13"/>
      <c r="Q40" s="13"/>
      <c r="R40" s="13"/>
      <c r="S40" s="13"/>
      <c r="T40" s="13"/>
    </row>
  </sheetData>
  <sheetProtection algorithmName="SHA-512" hashValue="hP2Bi6WgKoo1+GEQp0CfOydhjcdc5NlQt96OWVsYA1Br+erHNnnUl6oZSdywrKM1K/5zlLL56pQW93m7M3PxRQ==" saltValue="22n9TOmXGUI6pjUkZSUgqQ==" spinCount="100000" sheet="1" objects="1" scenarios="1" selectLockedCells="1"/>
  <mergeCells count="13">
    <mergeCell ref="A2:M2"/>
    <mergeCell ref="D3:J3"/>
    <mergeCell ref="B4:J6"/>
    <mergeCell ref="H23:I23"/>
    <mergeCell ref="H24:I24"/>
    <mergeCell ref="H22:I22"/>
    <mergeCell ref="H8:I8"/>
    <mergeCell ref="H7:I7"/>
    <mergeCell ref="H20:I20"/>
    <mergeCell ref="H21:I21"/>
    <mergeCell ref="F8:G8"/>
    <mergeCell ref="F7:G7"/>
    <mergeCell ref="B14:J15"/>
  </mergeCells>
  <dataValidations count="1">
    <dataValidation type="list" allowBlank="1" showInputMessage="1" showErrorMessage="1" sqref="B8">
      <formula1>Buffer_Salt</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L111"/>
  <sheetViews>
    <sheetView showGridLines="0" showRowColHeaders="0" zoomScale="75" zoomScaleNormal="75" workbookViewId="0">
      <selection activeCell="D7" sqref="D7"/>
    </sheetView>
  </sheetViews>
  <sheetFormatPr defaultColWidth="0" defaultRowHeight="14.4" zeroHeight="1" x14ac:dyDescent="0.3"/>
  <cols>
    <col min="1" max="1" width="28.5546875" style="19" customWidth="1"/>
    <col min="2" max="2" width="31.6640625" style="116" bestFit="1" customWidth="1"/>
    <col min="3" max="3" width="2" style="116" customWidth="1"/>
    <col min="4" max="5" width="9.109375" style="116" customWidth="1"/>
    <col min="6" max="6" width="3.33203125" style="116" customWidth="1"/>
    <col min="7" max="7" width="16.109375" style="116" customWidth="1"/>
    <col min="8" max="9" width="9.109375" style="116" customWidth="1"/>
    <col min="10" max="10" width="9" style="116" customWidth="1"/>
    <col min="11" max="11" width="8.6640625" style="116" customWidth="1"/>
    <col min="12" max="12" width="9.109375" style="116" customWidth="1"/>
    <col min="13" max="13" width="11.109375" style="116" customWidth="1"/>
    <col min="14" max="14" width="14.77734375" style="116" customWidth="1"/>
    <col min="15" max="21" width="0" style="116" hidden="1" customWidth="1"/>
    <col min="22" max="64" width="0" style="121" hidden="1" customWidth="1"/>
    <col min="65" max="16384" width="9.109375" style="122" hidden="1"/>
  </cols>
  <sheetData>
    <row r="1" spans="1:64" s="11" customFormat="1" ht="27" customHeight="1" x14ac:dyDescent="0.4">
      <c r="A1" s="15"/>
      <c r="B1" s="15"/>
      <c r="C1" s="15"/>
      <c r="D1" s="15"/>
      <c r="E1" s="15"/>
      <c r="F1" s="15"/>
      <c r="G1" s="15"/>
      <c r="H1" s="15"/>
      <c r="I1" s="15"/>
      <c r="J1" s="15"/>
      <c r="K1" s="132" t="s">
        <v>1048</v>
      </c>
      <c r="L1" s="15"/>
      <c r="M1" s="15"/>
      <c r="N1" s="15"/>
    </row>
    <row r="2" spans="1:64" s="11" customFormat="1" ht="27" customHeight="1" x14ac:dyDescent="0.5">
      <c r="A2" s="390" t="s">
        <v>826</v>
      </c>
      <c r="B2" s="390"/>
      <c r="C2" s="390"/>
      <c r="D2" s="390"/>
      <c r="E2" s="390"/>
      <c r="F2" s="390"/>
      <c r="G2" s="390"/>
      <c r="H2" s="390"/>
      <c r="I2" s="390"/>
      <c r="J2" s="390"/>
      <c r="K2" s="390"/>
      <c r="L2" s="390"/>
      <c r="M2" s="390"/>
      <c r="N2" s="390"/>
    </row>
    <row r="3" spans="1:64" s="6" customFormat="1" ht="93.75" customHeight="1" x14ac:dyDescent="0.4">
      <c r="A3" s="16"/>
      <c r="B3" s="16"/>
      <c r="C3" s="16"/>
      <c r="D3" s="388" t="s">
        <v>1033</v>
      </c>
      <c r="E3" s="388"/>
      <c r="F3" s="388"/>
      <c r="G3" s="388"/>
      <c r="H3" s="388"/>
      <c r="I3" s="388"/>
      <c r="J3" s="388"/>
      <c r="K3" s="388"/>
      <c r="L3" s="16"/>
      <c r="M3" s="16"/>
      <c r="N3" s="16"/>
    </row>
    <row r="4" spans="1:64" s="2" customFormat="1" ht="21" x14ac:dyDescent="0.4">
      <c r="A4" s="37"/>
      <c r="B4" s="64" t="s">
        <v>957</v>
      </c>
      <c r="C4" s="41"/>
      <c r="D4" s="41"/>
      <c r="E4" s="41"/>
      <c r="F4" s="41"/>
      <c r="G4" s="41"/>
      <c r="H4" s="41"/>
      <c r="I4" s="41"/>
      <c r="J4" s="41"/>
      <c r="K4" s="41"/>
      <c r="L4" s="319"/>
      <c r="M4" s="190"/>
      <c r="N4" s="17"/>
      <c r="O4" s="1"/>
      <c r="P4" s="1"/>
      <c r="Q4" s="1"/>
      <c r="R4" s="1"/>
      <c r="S4" s="1"/>
      <c r="T4" s="1"/>
      <c r="U4" s="1"/>
    </row>
    <row r="5" spans="1:64" s="3" customFormat="1" ht="18.75" customHeight="1" x14ac:dyDescent="0.4">
      <c r="A5" s="37"/>
      <c r="B5" s="64"/>
      <c r="C5" s="41"/>
      <c r="D5" s="41"/>
      <c r="E5" s="41"/>
      <c r="F5" s="41"/>
      <c r="G5" s="41"/>
      <c r="H5" s="41"/>
      <c r="I5" s="41"/>
      <c r="J5" s="41"/>
      <c r="K5" s="41"/>
      <c r="L5" s="319"/>
      <c r="M5" s="190"/>
      <c r="N5" s="19"/>
      <c r="O5" s="4"/>
      <c r="P5" s="4"/>
      <c r="Q5" s="4"/>
      <c r="R5" s="4"/>
      <c r="S5" s="4"/>
      <c r="T5" s="4"/>
      <c r="U5" s="4"/>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row>
    <row r="6" spans="1:64" s="3" customFormat="1" ht="15" customHeight="1" x14ac:dyDescent="0.3">
      <c r="A6" s="37"/>
      <c r="B6" s="103" t="s">
        <v>9</v>
      </c>
      <c r="C6" s="80"/>
      <c r="D6" s="80"/>
      <c r="E6" s="80"/>
      <c r="F6" s="80"/>
      <c r="G6" s="40" t="s">
        <v>38</v>
      </c>
      <c r="H6" s="41"/>
      <c r="I6" s="41"/>
      <c r="J6" s="41"/>
      <c r="K6" s="41"/>
      <c r="L6" s="319"/>
      <c r="M6" s="190"/>
      <c r="N6" s="19"/>
      <c r="O6" s="4"/>
      <c r="P6" s="4"/>
      <c r="Q6" s="4"/>
      <c r="R6" s="4"/>
      <c r="S6" s="4"/>
      <c r="T6" s="4"/>
      <c r="U6" s="4"/>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row>
    <row r="7" spans="1:64" s="3" customFormat="1" ht="15" customHeight="1" x14ac:dyDescent="0.3">
      <c r="A7" s="37"/>
      <c r="B7" s="68" t="s">
        <v>30</v>
      </c>
      <c r="C7" s="68"/>
      <c r="D7" s="104"/>
      <c r="E7" s="68" t="s">
        <v>1</v>
      </c>
      <c r="F7" s="68"/>
      <c r="G7" s="68"/>
      <c r="H7" s="86" t="s">
        <v>25</v>
      </c>
      <c r="I7" s="86" t="s">
        <v>8</v>
      </c>
      <c r="J7" s="86" t="s">
        <v>26</v>
      </c>
      <c r="K7" s="73" t="s">
        <v>27</v>
      </c>
      <c r="L7" s="117" t="s">
        <v>993</v>
      </c>
      <c r="M7" s="19"/>
      <c r="N7" s="19"/>
      <c r="O7" s="4"/>
      <c r="P7" s="4"/>
      <c r="Q7" s="4"/>
      <c r="R7" s="4"/>
      <c r="S7" s="4"/>
      <c r="T7" s="4"/>
      <c r="U7" s="4"/>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row>
    <row r="8" spans="1:64" s="3" customFormat="1" ht="15" customHeight="1" x14ac:dyDescent="0.35">
      <c r="A8" s="37"/>
      <c r="B8" s="68" t="s">
        <v>119</v>
      </c>
      <c r="C8" s="68"/>
      <c r="D8" s="81"/>
      <c r="E8" s="68" t="s">
        <v>1</v>
      </c>
      <c r="F8" s="68"/>
      <c r="G8" s="68"/>
      <c r="H8" s="92"/>
      <c r="I8" s="92"/>
      <c r="J8" s="92"/>
      <c r="K8" s="92"/>
      <c r="L8" s="355">
        <f>SUM(H8:K8)</f>
        <v>0</v>
      </c>
      <c r="M8" s="19"/>
      <c r="N8" s="19"/>
      <c r="O8" s="4"/>
      <c r="P8" s="4"/>
      <c r="Q8" s="4"/>
      <c r="R8" s="4"/>
      <c r="S8" s="4"/>
      <c r="T8" s="4"/>
      <c r="U8" s="4"/>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row>
    <row r="9" spans="1:64" s="3" customFormat="1" ht="15" customHeight="1" x14ac:dyDescent="0.35">
      <c r="A9" s="37"/>
      <c r="B9" s="68" t="s">
        <v>120</v>
      </c>
      <c r="C9" s="68"/>
      <c r="D9" s="81"/>
      <c r="E9" s="68" t="s">
        <v>2</v>
      </c>
      <c r="F9" s="68"/>
      <c r="G9" s="68"/>
      <c r="H9" s="73"/>
      <c r="I9" s="73"/>
      <c r="J9" s="73"/>
      <c r="K9" s="73"/>
      <c r="L9" s="115"/>
      <c r="M9" s="19"/>
      <c r="N9" s="19"/>
      <c r="O9" s="4"/>
      <c r="P9" s="4"/>
      <c r="Q9" s="4"/>
      <c r="R9" s="4"/>
      <c r="S9" s="4"/>
      <c r="T9" s="4"/>
      <c r="U9" s="4"/>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row>
    <row r="10" spans="1:64" s="5" customFormat="1" ht="15" customHeight="1" x14ac:dyDescent="0.3">
      <c r="A10" s="37"/>
      <c r="B10" s="68" t="s">
        <v>31</v>
      </c>
      <c r="C10" s="71"/>
      <c r="D10" s="105"/>
      <c r="E10" s="71" t="s">
        <v>5</v>
      </c>
      <c r="F10" s="71"/>
      <c r="G10" s="71" t="s">
        <v>28</v>
      </c>
      <c r="H10" s="111" t="str">
        <f>IF(OR(ISBLANK(H8),ISBLANK(D10),ISBLANK(D11),ISBLANK(D12),),"",($D$11*$D$12*$D$10)*H8%)</f>
        <v/>
      </c>
      <c r="I10" s="111" t="str">
        <f>IF(OR(ISBLANK(D10),ISBLANK(I8),ISBLANK(D11),ISBLANK(D12),),"",($D$11*$D$12*$D$10)*I8%)</f>
        <v/>
      </c>
      <c r="J10" s="111" t="str">
        <f>IF(OR(ISBLANK(D10),ISBLANK(J8),ISBLANK(D11),ISBLANK(D12),),"",($D$11*$D$12*$D$10)*J8%)</f>
        <v/>
      </c>
      <c r="K10" s="111" t="str">
        <f>IF(OR(ISBLANK(K8),ISBLANK(D10),ISBLANK(D11),ISBLANK(D12),),"",($D$11*$D$12*$D$10)*K8%)</f>
        <v/>
      </c>
      <c r="L10" s="115"/>
      <c r="M10" s="19"/>
      <c r="N10" s="19"/>
      <c r="O10" s="4"/>
      <c r="P10" s="4"/>
      <c r="Q10" s="4"/>
      <c r="R10" s="4"/>
      <c r="S10" s="4"/>
      <c r="T10" s="4"/>
      <c r="U10" s="4"/>
    </row>
    <row r="11" spans="1:64" s="5" customFormat="1" x14ac:dyDescent="0.3">
      <c r="A11" s="37"/>
      <c r="B11" s="68" t="s">
        <v>23</v>
      </c>
      <c r="C11" s="71"/>
      <c r="D11" s="82"/>
      <c r="E11" s="71" t="s">
        <v>15</v>
      </c>
      <c r="F11" s="71"/>
      <c r="G11" s="71" t="s">
        <v>29</v>
      </c>
      <c r="H11" s="111" t="str">
        <f>IF(OR(ISBLANK(D10),ISBLANK(H8),ISBLANK(D11),ISBLANK(D12)),"",(H10*10%)+H10)</f>
        <v/>
      </c>
      <c r="I11" s="111" t="str">
        <f>IF(OR(ISBLANK(D10),ISBLANK(I8),ISBLANK(D11),ISBLANK(D12),),"",(I10*10%)+I10)</f>
        <v/>
      </c>
      <c r="J11" s="111" t="str">
        <f>IF(OR(ISBLANK(J8),ISBLANK(D10),ISBLANK(D11),ISBLANK(D12)),"",(J10*10%)+J10)</f>
        <v/>
      </c>
      <c r="K11" s="111" t="str">
        <f>IF(OR(ISBLANK(K8),ISBLANK(D10),ISBLANK(D11),ISBLANK(D12),),"",(K10*10%)+K10)</f>
        <v/>
      </c>
      <c r="L11" s="115"/>
      <c r="M11" s="19"/>
      <c r="N11" s="19"/>
      <c r="O11" s="4"/>
      <c r="P11" s="4"/>
      <c r="Q11" s="4"/>
      <c r="R11" s="4"/>
      <c r="S11" s="4"/>
      <c r="T11" s="4"/>
      <c r="U11" s="4"/>
    </row>
    <row r="12" spans="1:64" s="5" customFormat="1" x14ac:dyDescent="0.3">
      <c r="A12" s="37"/>
      <c r="B12" s="68" t="s">
        <v>24</v>
      </c>
      <c r="C12" s="71"/>
      <c r="D12" s="104"/>
      <c r="E12" s="71"/>
      <c r="F12" s="71"/>
      <c r="G12" s="71"/>
      <c r="H12" s="71"/>
      <c r="I12" s="71"/>
      <c r="J12" s="71"/>
      <c r="K12" s="71"/>
      <c r="L12" s="115"/>
      <c r="M12" s="19"/>
      <c r="N12" s="19"/>
      <c r="O12" s="4"/>
      <c r="P12" s="4"/>
      <c r="Q12" s="4"/>
      <c r="R12" s="4"/>
      <c r="S12" s="4"/>
      <c r="T12" s="4"/>
      <c r="U12" s="4"/>
    </row>
    <row r="13" spans="1:64" s="2" customFormat="1" x14ac:dyDescent="0.3">
      <c r="A13" s="37"/>
      <c r="F13" s="37"/>
      <c r="G13" s="37"/>
      <c r="H13" s="37"/>
      <c r="I13" s="37"/>
      <c r="J13" s="37"/>
      <c r="K13" s="37"/>
      <c r="L13" s="115"/>
      <c r="M13" s="19"/>
      <c r="N13" s="19"/>
      <c r="O13" s="1"/>
      <c r="P13" s="1"/>
      <c r="Q13" s="1"/>
      <c r="R13" s="1"/>
      <c r="S13" s="1"/>
      <c r="T13" s="1"/>
      <c r="U13" s="1"/>
    </row>
    <row r="14" spans="1:64" s="5" customFormat="1" ht="21" x14ac:dyDescent="0.4">
      <c r="A14" s="37"/>
      <c r="B14" s="64" t="s">
        <v>6</v>
      </c>
      <c r="C14" s="41"/>
      <c r="D14" s="41"/>
      <c r="E14" s="41"/>
      <c r="F14" s="41"/>
      <c r="G14" s="41"/>
      <c r="H14" s="41"/>
      <c r="I14" s="41"/>
      <c r="J14" s="41"/>
      <c r="K14" s="41"/>
      <c r="L14" s="318"/>
      <c r="M14" s="19"/>
      <c r="N14" s="19"/>
      <c r="O14" s="4"/>
      <c r="P14" s="4"/>
      <c r="Q14" s="4"/>
      <c r="R14" s="4"/>
      <c r="S14" s="4"/>
      <c r="T14" s="4"/>
      <c r="U14" s="4"/>
    </row>
    <row r="15" spans="1:64" s="5" customFormat="1" ht="20.25" customHeight="1" x14ac:dyDescent="0.4">
      <c r="A15" s="37"/>
      <c r="B15" s="64"/>
      <c r="C15" s="41"/>
      <c r="D15" s="41"/>
      <c r="E15" s="41"/>
      <c r="F15" s="41"/>
      <c r="G15" s="41"/>
      <c r="H15" s="41"/>
      <c r="I15" s="41"/>
      <c r="J15" s="41"/>
      <c r="K15" s="41"/>
      <c r="L15" s="318"/>
      <c r="M15" s="19"/>
      <c r="N15" s="19"/>
      <c r="O15" s="4"/>
      <c r="P15" s="4"/>
      <c r="Q15" s="4"/>
      <c r="R15" s="4"/>
      <c r="S15" s="4"/>
      <c r="T15" s="4"/>
      <c r="U15" s="4"/>
    </row>
    <row r="16" spans="1:64" s="5" customFormat="1" ht="18.75" customHeight="1" x14ac:dyDescent="0.3">
      <c r="A16" s="37"/>
      <c r="B16" s="40" t="s">
        <v>9</v>
      </c>
      <c r="C16" s="40"/>
      <c r="D16" s="40"/>
      <c r="E16" s="40"/>
      <c r="F16" s="40"/>
      <c r="G16" s="40" t="s">
        <v>37</v>
      </c>
      <c r="H16" s="41"/>
      <c r="I16" s="41"/>
      <c r="J16" s="41"/>
      <c r="K16" s="41"/>
      <c r="L16" s="318"/>
      <c r="M16" s="19"/>
      <c r="N16" s="19"/>
      <c r="O16" s="4"/>
      <c r="P16" s="4"/>
      <c r="Q16" s="4"/>
      <c r="R16" s="4"/>
      <c r="S16" s="4"/>
      <c r="T16" s="4"/>
      <c r="U16" s="4"/>
    </row>
    <row r="17" spans="1:64" s="5" customFormat="1" ht="15" customHeight="1" x14ac:dyDescent="0.3">
      <c r="A17" s="37"/>
      <c r="B17" s="68" t="s">
        <v>30</v>
      </c>
      <c r="C17" s="68"/>
      <c r="D17" s="104"/>
      <c r="E17" s="71" t="s">
        <v>1</v>
      </c>
      <c r="F17" s="68"/>
      <c r="G17" s="99" t="s">
        <v>32</v>
      </c>
      <c r="H17" s="86" t="s">
        <v>25</v>
      </c>
      <c r="I17" s="86" t="s">
        <v>8</v>
      </c>
      <c r="J17" s="86" t="s">
        <v>26</v>
      </c>
      <c r="K17" s="99" t="s">
        <v>27</v>
      </c>
      <c r="L17" s="117" t="s">
        <v>993</v>
      </c>
      <c r="M17" s="19"/>
      <c r="N17" s="19"/>
      <c r="O17" s="4"/>
      <c r="P17" s="4"/>
      <c r="Q17" s="4"/>
      <c r="R17" s="4"/>
      <c r="S17" s="4"/>
      <c r="T17" s="4"/>
      <c r="U17" s="4"/>
    </row>
    <row r="18" spans="1:64" s="5" customFormat="1" ht="15" customHeight="1" x14ac:dyDescent="0.35">
      <c r="A18" s="37"/>
      <c r="B18" s="68" t="s">
        <v>119</v>
      </c>
      <c r="C18" s="68"/>
      <c r="D18" s="81"/>
      <c r="E18" s="68" t="s">
        <v>1</v>
      </c>
      <c r="F18" s="71"/>
      <c r="G18" s="329">
        <v>0</v>
      </c>
      <c r="H18" s="92"/>
      <c r="I18" s="92"/>
      <c r="J18" s="92"/>
      <c r="K18" s="92"/>
      <c r="L18" s="355">
        <f>SUM(H18:K18)</f>
        <v>0</v>
      </c>
      <c r="M18" s="19"/>
      <c r="N18" s="19"/>
      <c r="O18" s="4"/>
      <c r="P18" s="4"/>
      <c r="Q18" s="4"/>
      <c r="R18" s="4"/>
      <c r="S18" s="4"/>
      <c r="T18" s="4"/>
      <c r="U18" s="4"/>
    </row>
    <row r="19" spans="1:64" s="4" customFormat="1" ht="15" customHeight="1" x14ac:dyDescent="0.35">
      <c r="A19" s="37"/>
      <c r="B19" s="68" t="s">
        <v>120</v>
      </c>
      <c r="C19" s="68"/>
      <c r="D19" s="81"/>
      <c r="E19" s="71" t="s">
        <v>2</v>
      </c>
      <c r="F19" s="71"/>
      <c r="G19" s="110"/>
      <c r="H19" s="92"/>
      <c r="I19" s="92"/>
      <c r="J19" s="92"/>
      <c r="K19" s="92"/>
      <c r="L19" s="355">
        <f t="shared" ref="L19:L25" si="0">SUM(H19:K19)</f>
        <v>0</v>
      </c>
      <c r="M19" s="19"/>
      <c r="N19" s="19"/>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row>
    <row r="20" spans="1:64" s="4" customFormat="1" x14ac:dyDescent="0.3">
      <c r="A20" s="37"/>
      <c r="B20" s="68" t="s">
        <v>31</v>
      </c>
      <c r="C20" s="71"/>
      <c r="D20" s="105"/>
      <c r="E20" s="71" t="s">
        <v>5</v>
      </c>
      <c r="F20" s="71"/>
      <c r="G20" s="110"/>
      <c r="H20" s="92"/>
      <c r="I20" s="92"/>
      <c r="J20" s="92"/>
      <c r="K20" s="92"/>
      <c r="L20" s="355">
        <f t="shared" si="0"/>
        <v>0</v>
      </c>
      <c r="M20" s="19"/>
      <c r="N20" s="19"/>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row>
    <row r="21" spans="1:64" s="4" customFormat="1" ht="15" customHeight="1" x14ac:dyDescent="0.3">
      <c r="A21" s="37"/>
      <c r="B21" s="68" t="s">
        <v>24</v>
      </c>
      <c r="C21" s="71"/>
      <c r="D21" s="104"/>
      <c r="E21" s="71"/>
      <c r="F21" s="71"/>
      <c r="G21" s="110"/>
      <c r="H21" s="92"/>
      <c r="I21" s="92"/>
      <c r="J21" s="92"/>
      <c r="K21" s="92"/>
      <c r="L21" s="355">
        <f t="shared" si="0"/>
        <v>0</v>
      </c>
      <c r="M21" s="19"/>
      <c r="N21" s="19"/>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row>
    <row r="22" spans="1:64" s="4" customFormat="1" x14ac:dyDescent="0.3">
      <c r="A22" s="37"/>
      <c r="D22" s="116"/>
      <c r="E22" s="116"/>
      <c r="F22" s="71"/>
      <c r="G22" s="110"/>
      <c r="H22" s="92"/>
      <c r="I22" s="92"/>
      <c r="J22" s="92"/>
      <c r="K22" s="92"/>
      <c r="L22" s="355">
        <f t="shared" si="0"/>
        <v>0</v>
      </c>
      <c r="M22" s="19"/>
      <c r="N22" s="19"/>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row>
    <row r="23" spans="1:64" s="4" customFormat="1" x14ac:dyDescent="0.3">
      <c r="A23" s="37"/>
      <c r="F23" s="71"/>
      <c r="G23" s="110"/>
      <c r="H23" s="92"/>
      <c r="I23" s="92"/>
      <c r="J23" s="92"/>
      <c r="K23" s="92"/>
      <c r="L23" s="355">
        <f t="shared" si="0"/>
        <v>0</v>
      </c>
      <c r="M23" s="19"/>
      <c r="N23" s="19"/>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row>
    <row r="24" spans="1:64" s="4" customFormat="1" x14ac:dyDescent="0.3">
      <c r="A24" s="37"/>
      <c r="B24" s="68"/>
      <c r="C24" s="68"/>
      <c r="D24" s="71"/>
      <c r="E24" s="71"/>
      <c r="F24" s="71"/>
      <c r="G24" s="110"/>
      <c r="H24" s="92"/>
      <c r="I24" s="92"/>
      <c r="J24" s="92"/>
      <c r="K24" s="92"/>
      <c r="L24" s="355">
        <f t="shared" si="0"/>
        <v>0</v>
      </c>
      <c r="M24" s="19"/>
      <c r="N24" s="19"/>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row>
    <row r="25" spans="1:64" s="4" customFormat="1" x14ac:dyDescent="0.3">
      <c r="A25" s="37"/>
      <c r="B25" s="421"/>
      <c r="C25" s="421"/>
      <c r="D25" s="71"/>
      <c r="E25" s="71"/>
      <c r="F25" s="71"/>
      <c r="G25" s="110"/>
      <c r="H25" s="92"/>
      <c r="I25" s="92"/>
      <c r="J25" s="92"/>
      <c r="K25" s="92"/>
      <c r="L25" s="355">
        <f t="shared" si="0"/>
        <v>0</v>
      </c>
      <c r="M25" s="19"/>
      <c r="N25" s="19"/>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row>
    <row r="26" spans="1:64" s="4" customFormat="1" x14ac:dyDescent="0.3">
      <c r="A26" s="37"/>
      <c r="B26" s="421"/>
      <c r="C26" s="421"/>
      <c r="D26" s="71"/>
      <c r="E26" s="71"/>
      <c r="F26" s="71"/>
      <c r="G26" s="71"/>
      <c r="H26" s="111"/>
      <c r="I26" s="111"/>
      <c r="J26" s="111"/>
      <c r="K26" s="111"/>
      <c r="L26" s="17"/>
      <c r="M26" s="19"/>
      <c r="N26" s="19"/>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row>
    <row r="27" spans="1:64" s="4" customFormat="1" x14ac:dyDescent="0.3">
      <c r="A27" s="37"/>
      <c r="B27" s="421"/>
      <c r="C27" s="421"/>
      <c r="D27" s="119"/>
      <c r="E27" s="119"/>
      <c r="F27" s="71"/>
      <c r="G27" s="118" t="s">
        <v>28</v>
      </c>
      <c r="H27" s="111" t="str">
        <f>IF(OR(ISBLANK(H18),ISBLANK(H19),ISBLANK(D20),ISBLANK(D21)),"",H43*D21)</f>
        <v/>
      </c>
      <c r="I27" s="111" t="str">
        <f>IF(OR(ISBLANK(I18),ISBLANK(I19),ISBLANK(D20),ISBLANK(D21)),"",I43*$D$21)</f>
        <v/>
      </c>
      <c r="J27" s="111" t="str">
        <f>IF(OR(ISBLANK(J18),ISBLANK(J19),ISBLANK(D20),ISBLANK(D21)),"",J43*$D$21)</f>
        <v/>
      </c>
      <c r="K27" s="111" t="str">
        <f>IF(OR(ISBLANK(K18),ISBLANK(K19),ISBLANK(D20),ISBLANK(D21)),"",K43*$D$21)</f>
        <v/>
      </c>
      <c r="L27" s="17"/>
      <c r="M27" s="19"/>
      <c r="N27" s="19"/>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row>
    <row r="28" spans="1:64" s="4" customFormat="1" x14ac:dyDescent="0.3">
      <c r="A28" s="17"/>
      <c r="B28" s="421"/>
      <c r="C28" s="421"/>
      <c r="D28" s="119"/>
      <c r="E28" s="119"/>
      <c r="F28" s="71"/>
      <c r="G28" s="118" t="s">
        <v>29</v>
      </c>
      <c r="H28" s="111" t="str">
        <f>IF(OR(ISBLANK(H18),ISBLANK(H19),ISBLANK(D20),ISBLANK(D21),ISBLANK(H27)),"",(H27*10%)+H27)</f>
        <v/>
      </c>
      <c r="I28" s="111" t="str">
        <f>IF(OR(ISBLANK(I18),ISBLANK(I19),ISBLANK(D20),ISBLANK(D21),ISBLANK(I27)),"",(I27*10%)+I27)</f>
        <v/>
      </c>
      <c r="J28" s="111" t="str">
        <f>IF(OR(ISBLANK(J18),ISBLANK(J19),ISBLANK(D20),ISBLANK(D21),ISBLANK(J27)),"",(J27*10%)+J27)</f>
        <v/>
      </c>
      <c r="K28" s="111" t="str">
        <f>IF(OR(ISBLANK(K18),ISBLANK(K19),ISBLANK(D20),ISBLANK(D21),ISBLANK(K27)),"",(K27*10%)+K27)</f>
        <v/>
      </c>
      <c r="L28" s="17"/>
      <c r="M28" s="19"/>
      <c r="N28" s="19"/>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row>
    <row r="29" spans="1:64" s="116" customFormat="1" x14ac:dyDescent="0.3">
      <c r="A29" s="17"/>
      <c r="B29" s="13"/>
      <c r="C29" s="13"/>
      <c r="D29" s="13"/>
      <c r="E29" s="13"/>
      <c r="F29" s="13"/>
      <c r="G29" s="13"/>
      <c r="H29" s="13"/>
      <c r="I29" s="13"/>
      <c r="J29" s="346" t="s">
        <v>998</v>
      </c>
      <c r="K29" s="13"/>
      <c r="L29" s="115"/>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row>
    <row r="30" spans="1:64" s="116" customFormat="1" x14ac:dyDescent="0.3">
      <c r="A30" s="17"/>
      <c r="B30" s="13"/>
      <c r="C30" s="13"/>
      <c r="D30" s="13"/>
      <c r="E30" s="13"/>
      <c r="F30" s="13"/>
      <c r="G30" s="13"/>
      <c r="H30" s="13"/>
      <c r="I30" s="13"/>
      <c r="J30" s="13"/>
      <c r="K30" s="13"/>
      <c r="L30" s="115"/>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row>
    <row r="31" spans="1:64" s="116" customFormat="1" hidden="1" x14ac:dyDescent="0.3">
      <c r="A31" s="17"/>
      <c r="B31" s="13"/>
      <c r="C31" s="13"/>
      <c r="D31" s="13"/>
      <c r="E31" s="13"/>
      <c r="F31" s="13"/>
      <c r="G31" s="13"/>
      <c r="H31" s="320" t="str">
        <f>IF(OR(ISBLANK(H19)),"",(G19-G18)*(((H19-H18)/2)+H18))</f>
        <v/>
      </c>
      <c r="I31" s="321" t="str">
        <f>IF(OR(ISBLANK(I19)),"",(G19-G18)*(((I19-I18)/2)+I18))</f>
        <v/>
      </c>
      <c r="J31" s="321" t="str">
        <f>IF(OR(ISBLANK(J19)),"",(G19-G18)*(((J19-J18)/2)+J18))</f>
        <v/>
      </c>
      <c r="K31" s="322" t="str">
        <f>IF(OR(ISBLANK(K19)),"",(G19-G18)*(((K19-K18)/2)+K18))</f>
        <v/>
      </c>
      <c r="L31" s="115"/>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row>
    <row r="32" spans="1:64" s="116" customFormat="1" hidden="1" x14ac:dyDescent="0.3">
      <c r="A32" s="17"/>
      <c r="B32" s="13"/>
      <c r="C32" s="13"/>
      <c r="D32" s="13"/>
      <c r="E32" s="13"/>
      <c r="F32" s="13"/>
      <c r="G32" s="13"/>
      <c r="H32" s="323" t="str">
        <f>IF(OR(ISBLANK(H20)),"",(G20-G19)*(((H20-H19)/2)+H19))</f>
        <v/>
      </c>
      <c r="I32" s="324" t="str">
        <f t="shared" ref="I32:I37" si="1">IF(OR(ISBLANK(I20)),"",(G20-G19)*(((I20-I19)/2)+I19))</f>
        <v/>
      </c>
      <c r="J32" s="324" t="str">
        <f t="shared" ref="J32:J37" si="2">IF(OR(ISBLANK(J20)),"",(G20-G19)*(((J20-J19)/2)+J19))</f>
        <v/>
      </c>
      <c r="K32" s="325" t="str">
        <f t="shared" ref="K32:K37" si="3">IF(OR(ISBLANK(K20)),"",(G20-G19)*(((K20-K19)/2)+K19))</f>
        <v/>
      </c>
      <c r="L32" s="115"/>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row>
    <row r="33" spans="1:64" s="116" customFormat="1" hidden="1" x14ac:dyDescent="0.3">
      <c r="A33" s="17"/>
      <c r="B33" s="13"/>
      <c r="C33" s="13"/>
      <c r="D33" s="13"/>
      <c r="E33" s="13"/>
      <c r="F33" s="13"/>
      <c r="G33" s="13"/>
      <c r="H33" s="323" t="str">
        <f t="shared" ref="H33:H37" si="4">IF(OR(ISBLANK(H21)),"",(G21-G20)*(((H21-H20)/2)+H20))</f>
        <v/>
      </c>
      <c r="I33" s="324" t="str">
        <f t="shared" si="1"/>
        <v/>
      </c>
      <c r="J33" s="324" t="str">
        <f t="shared" si="2"/>
        <v/>
      </c>
      <c r="K33" s="325" t="str">
        <f t="shared" si="3"/>
        <v/>
      </c>
      <c r="L33" s="115"/>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row>
    <row r="34" spans="1:64" s="116" customFormat="1" hidden="1" x14ac:dyDescent="0.3">
      <c r="A34" s="17"/>
      <c r="B34" s="13"/>
      <c r="C34" s="13"/>
      <c r="D34" s="13"/>
      <c r="E34" s="13"/>
      <c r="F34" s="13"/>
      <c r="G34" s="13"/>
      <c r="H34" s="323" t="str">
        <f t="shared" si="4"/>
        <v/>
      </c>
      <c r="I34" s="324" t="str">
        <f t="shared" si="1"/>
        <v/>
      </c>
      <c r="J34" s="324" t="str">
        <f t="shared" si="2"/>
        <v/>
      </c>
      <c r="K34" s="325" t="str">
        <f t="shared" si="3"/>
        <v/>
      </c>
      <c r="L34" s="115"/>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row>
    <row r="35" spans="1:64" s="116" customFormat="1" hidden="1" x14ac:dyDescent="0.3">
      <c r="A35" s="17"/>
      <c r="B35" s="13"/>
      <c r="C35" s="13"/>
      <c r="D35" s="13"/>
      <c r="E35" s="13"/>
      <c r="F35" s="13"/>
      <c r="G35" s="13"/>
      <c r="H35" s="323" t="str">
        <f t="shared" si="4"/>
        <v/>
      </c>
      <c r="I35" s="324" t="str">
        <f t="shared" si="1"/>
        <v/>
      </c>
      <c r="J35" s="324" t="str">
        <f t="shared" si="2"/>
        <v/>
      </c>
      <c r="K35" s="325" t="str">
        <f t="shared" si="3"/>
        <v/>
      </c>
      <c r="L35" s="115"/>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row>
    <row r="36" spans="1:64" s="116" customFormat="1" hidden="1" x14ac:dyDescent="0.3">
      <c r="A36" s="17"/>
      <c r="B36" s="13"/>
      <c r="C36" s="13"/>
      <c r="D36" s="13"/>
      <c r="E36" s="13"/>
      <c r="F36" s="13"/>
      <c r="G36" s="13"/>
      <c r="H36" s="323" t="str">
        <f t="shared" si="4"/>
        <v/>
      </c>
      <c r="I36" s="324" t="str">
        <f t="shared" si="1"/>
        <v/>
      </c>
      <c r="J36" s="324" t="str">
        <f t="shared" si="2"/>
        <v/>
      </c>
      <c r="K36" s="325" t="str">
        <f t="shared" si="3"/>
        <v/>
      </c>
      <c r="L36" s="115"/>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row>
    <row r="37" spans="1:64" s="116" customFormat="1" ht="15" hidden="1" thickBot="1" x14ac:dyDescent="0.35">
      <c r="A37" s="17"/>
      <c r="B37" s="13"/>
      <c r="C37" s="13"/>
      <c r="D37" s="13"/>
      <c r="E37" s="13"/>
      <c r="F37" s="13"/>
      <c r="G37" s="13"/>
      <c r="H37" s="326" t="str">
        <f t="shared" si="4"/>
        <v/>
      </c>
      <c r="I37" s="327" t="str">
        <f t="shared" si="1"/>
        <v/>
      </c>
      <c r="J37" s="327" t="str">
        <f t="shared" si="2"/>
        <v/>
      </c>
      <c r="K37" s="328" t="str">
        <f t="shared" si="3"/>
        <v/>
      </c>
      <c r="L37" s="115"/>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row>
    <row r="38" spans="1:64" s="116" customFormat="1" hidden="1" x14ac:dyDescent="0.3">
      <c r="A38" s="17"/>
      <c r="B38" s="13"/>
      <c r="C38" s="13"/>
      <c r="D38" s="13"/>
      <c r="E38" s="13"/>
      <c r="F38" s="13"/>
      <c r="G38" s="13"/>
      <c r="H38" s="112"/>
      <c r="I38" s="112"/>
      <c r="J38" s="112"/>
      <c r="K38" s="112"/>
      <c r="L38" s="115"/>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row>
    <row r="39" spans="1:64" s="116" customFormat="1" hidden="1" x14ac:dyDescent="0.3">
      <c r="A39" s="17"/>
      <c r="B39" s="13"/>
      <c r="C39" s="13"/>
      <c r="D39" s="13"/>
      <c r="E39" s="13"/>
      <c r="F39" s="13"/>
      <c r="G39" s="13"/>
      <c r="H39" s="112"/>
      <c r="I39" s="112"/>
      <c r="J39" s="112"/>
      <c r="K39" s="112"/>
      <c r="L39" s="115"/>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row>
    <row r="40" spans="1:64" s="116" customFormat="1" hidden="1" x14ac:dyDescent="0.3">
      <c r="A40" s="17"/>
      <c r="B40" s="13"/>
      <c r="C40" s="13"/>
      <c r="D40" s="13"/>
      <c r="E40" s="13"/>
      <c r="F40" s="13"/>
      <c r="G40" s="13"/>
      <c r="H40" s="112"/>
      <c r="I40" s="112"/>
      <c r="J40" s="112"/>
      <c r="K40" s="112"/>
      <c r="L40" s="115"/>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row>
    <row r="41" spans="1:64" s="116" customFormat="1" hidden="1" x14ac:dyDescent="0.3">
      <c r="A41" s="17"/>
      <c r="B41" s="13"/>
      <c r="C41" s="13"/>
      <c r="D41" s="13"/>
      <c r="E41" s="13"/>
      <c r="F41" s="13"/>
      <c r="G41" s="13"/>
      <c r="H41" s="13"/>
      <c r="I41" s="13"/>
      <c r="J41" s="13"/>
      <c r="K41" s="13"/>
      <c r="L41" s="115"/>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row>
    <row r="42" spans="1:64" s="116" customFormat="1" hidden="1" x14ac:dyDescent="0.3">
      <c r="A42" s="17"/>
      <c r="B42" s="115"/>
      <c r="C42" s="115"/>
      <c r="D42" s="115"/>
      <c r="E42" s="115"/>
      <c r="F42" s="13"/>
      <c r="G42" s="13"/>
      <c r="H42" s="13">
        <f>SUMIF(H31:H37,"&gt;0")</f>
        <v>0</v>
      </c>
      <c r="I42" s="13">
        <f>SUMIF(I31:I37,"&gt;0")</f>
        <v>0</v>
      </c>
      <c r="J42" s="13">
        <f>SUMIF(J31:J37,"&gt;0")</f>
        <v>0</v>
      </c>
      <c r="K42" s="13">
        <f>SUMIF(K31:K37,"&gt;0")</f>
        <v>0</v>
      </c>
      <c r="L42" s="115"/>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row>
    <row r="43" spans="1:64" s="116" customFormat="1" hidden="1" x14ac:dyDescent="0.3">
      <c r="A43" s="17"/>
      <c r="B43" s="115"/>
      <c r="C43" s="115"/>
      <c r="D43" s="115"/>
      <c r="E43" s="115"/>
      <c r="F43" s="13"/>
      <c r="G43" s="13"/>
      <c r="H43" s="112">
        <f>(H42/100)*$D$20</f>
        <v>0</v>
      </c>
      <c r="I43" s="112">
        <f>(I42/100)*$D$20</f>
        <v>0</v>
      </c>
      <c r="J43" s="112">
        <f>(J42/100)*$D$20</f>
        <v>0</v>
      </c>
      <c r="K43" s="112">
        <f>(K42/100)*$D$20</f>
        <v>0</v>
      </c>
      <c r="L43" s="115"/>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row>
    <row r="44" spans="1:64" s="116" customFormat="1" hidden="1" x14ac:dyDescent="0.3">
      <c r="A44" s="17"/>
      <c r="B44" s="115"/>
      <c r="C44" s="115"/>
      <c r="D44" s="115"/>
      <c r="E44" s="115"/>
      <c r="F44" s="115"/>
      <c r="G44" s="13"/>
      <c r="H44" s="112">
        <f>H43*$D$21</f>
        <v>0</v>
      </c>
      <c r="I44" s="112">
        <f>I43*$D$21</f>
        <v>0</v>
      </c>
      <c r="J44" s="112">
        <f>J43*$D$21</f>
        <v>0</v>
      </c>
      <c r="K44" s="112">
        <f>K43*$D$21</f>
        <v>0</v>
      </c>
      <c r="L44" s="115"/>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row>
    <row r="45" spans="1:64" s="116" customFormat="1" hidden="1" x14ac:dyDescent="0.3">
      <c r="A45" s="17"/>
      <c r="B45" s="115"/>
      <c r="C45" s="115"/>
      <c r="D45" s="115"/>
      <c r="E45" s="115"/>
      <c r="F45" s="115"/>
      <c r="G45" s="13"/>
      <c r="H45" s="13"/>
      <c r="I45" s="13"/>
      <c r="J45" s="13"/>
      <c r="K45" s="13"/>
      <c r="L45" s="115"/>
      <c r="M45" s="115"/>
      <c r="N45" s="115"/>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row>
    <row r="46" spans="1:64" s="116" customFormat="1" hidden="1" x14ac:dyDescent="0.3">
      <c r="A46" s="17"/>
      <c r="B46" s="115"/>
      <c r="C46" s="115"/>
      <c r="D46" s="115"/>
      <c r="E46" s="115"/>
      <c r="F46" s="115"/>
      <c r="G46" s="13"/>
      <c r="H46" s="112"/>
      <c r="I46" s="112"/>
      <c r="J46" s="112"/>
      <c r="K46" s="112"/>
      <c r="L46" s="115"/>
      <c r="M46" s="115"/>
      <c r="N46" s="115"/>
      <c r="O46" s="115"/>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row>
    <row r="47" spans="1:64" s="116" customFormat="1" x14ac:dyDescent="0.3">
      <c r="A47" s="17"/>
      <c r="B47" s="115"/>
      <c r="C47" s="115"/>
      <c r="D47" s="115"/>
      <c r="E47" s="115"/>
      <c r="F47" s="115"/>
      <c r="G47" s="13"/>
      <c r="H47" s="112"/>
      <c r="I47" s="112"/>
      <c r="J47" s="112"/>
      <c r="K47" s="112"/>
      <c r="L47" s="115"/>
      <c r="M47" s="115"/>
      <c r="N47" s="115"/>
      <c r="O47" s="115"/>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row>
    <row r="48" spans="1:64" s="116" customFormat="1" hidden="1" x14ac:dyDescent="0.3">
      <c r="A48" s="17"/>
      <c r="B48" s="115"/>
      <c r="C48" s="115"/>
      <c r="D48" s="115"/>
      <c r="E48" s="115"/>
      <c r="F48" s="115"/>
      <c r="G48" s="13"/>
      <c r="H48" s="13"/>
      <c r="I48" s="13"/>
      <c r="J48" s="13"/>
      <c r="K48" s="13"/>
      <c r="L48" s="115"/>
      <c r="M48" s="115"/>
      <c r="N48" s="115"/>
      <c r="O48" s="115"/>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row>
    <row r="49" spans="1:64" s="116" customFormat="1" hidden="1" x14ac:dyDescent="0.3">
      <c r="A49" s="17"/>
      <c r="B49" s="115"/>
      <c r="C49" s="115"/>
      <c r="D49" s="115"/>
      <c r="E49" s="115"/>
      <c r="F49" s="115"/>
      <c r="G49" s="13"/>
      <c r="H49" s="13"/>
      <c r="I49" s="13"/>
      <c r="J49" s="13"/>
      <c r="K49" s="13"/>
      <c r="L49" s="115"/>
      <c r="M49" s="115"/>
      <c r="N49" s="115"/>
      <c r="O49" s="115"/>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row>
    <row r="50" spans="1:64" s="116" customFormat="1" hidden="1" x14ac:dyDescent="0.3">
      <c r="A50" s="17"/>
      <c r="B50" s="115"/>
      <c r="C50" s="115"/>
      <c r="D50" s="115"/>
      <c r="E50" s="115"/>
      <c r="F50" s="115"/>
      <c r="G50" s="13"/>
      <c r="H50" s="13"/>
      <c r="I50" s="13"/>
      <c r="J50" s="13"/>
      <c r="K50" s="13"/>
      <c r="L50" s="115"/>
      <c r="M50" s="115"/>
      <c r="N50" s="115"/>
      <c r="O50" s="115"/>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row>
    <row r="51" spans="1:64" s="116" customFormat="1" hidden="1" x14ac:dyDescent="0.3">
      <c r="A51" s="17"/>
      <c r="B51" s="115"/>
      <c r="C51" s="115"/>
      <c r="D51" s="115"/>
      <c r="E51" s="115"/>
      <c r="F51" s="115"/>
      <c r="G51" s="115"/>
      <c r="H51" s="115"/>
      <c r="I51" s="115"/>
      <c r="J51" s="115"/>
      <c r="K51" s="115"/>
      <c r="L51" s="115"/>
      <c r="M51" s="115"/>
      <c r="N51" s="115"/>
      <c r="O51" s="115"/>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row>
    <row r="52" spans="1:64" s="116" customFormat="1" hidden="1" x14ac:dyDescent="0.3">
      <c r="A52" s="17"/>
      <c r="B52" s="115"/>
      <c r="C52" s="115"/>
      <c r="D52" s="115"/>
      <c r="E52" s="115"/>
      <c r="F52" s="115"/>
      <c r="G52" s="115"/>
      <c r="H52" s="115"/>
      <c r="I52" s="115"/>
      <c r="J52" s="115"/>
      <c r="K52" s="115"/>
      <c r="L52" s="115"/>
      <c r="M52" s="115"/>
      <c r="N52" s="115"/>
      <c r="O52" s="115"/>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row>
    <row r="53" spans="1:64" s="116" customFormat="1" hidden="1" x14ac:dyDescent="0.3">
      <c r="A53" s="17"/>
      <c r="B53" s="115"/>
      <c r="C53" s="115"/>
      <c r="D53" s="115"/>
      <c r="E53" s="115"/>
      <c r="F53" s="115"/>
      <c r="G53" s="115"/>
      <c r="H53" s="115"/>
      <c r="I53" s="115"/>
      <c r="J53" s="115"/>
      <c r="K53" s="115"/>
      <c r="L53" s="115"/>
      <c r="M53" s="115"/>
      <c r="N53" s="115"/>
      <c r="O53" s="115"/>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64" s="116" customFormat="1" hidden="1" x14ac:dyDescent="0.3">
      <c r="A54" s="17"/>
      <c r="B54" s="115"/>
      <c r="C54" s="115"/>
      <c r="D54" s="115"/>
      <c r="E54" s="115"/>
      <c r="F54" s="115"/>
      <c r="G54" s="115"/>
      <c r="H54" s="115"/>
      <c r="I54" s="115"/>
      <c r="J54" s="115"/>
      <c r="K54" s="115"/>
      <c r="L54" s="115"/>
      <c r="M54" s="115"/>
      <c r="N54" s="115"/>
      <c r="O54" s="115"/>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64" s="116" customFormat="1" hidden="1" x14ac:dyDescent="0.3">
      <c r="A55" s="17"/>
      <c r="B55" s="115"/>
      <c r="C55" s="115"/>
      <c r="D55" s="115"/>
      <c r="E55" s="115"/>
      <c r="F55" s="115"/>
      <c r="G55" s="115"/>
      <c r="H55" s="115"/>
      <c r="I55" s="115"/>
      <c r="J55" s="115"/>
      <c r="K55" s="115"/>
      <c r="L55" s="115"/>
      <c r="M55" s="115"/>
      <c r="N55" s="115"/>
      <c r="O55" s="115"/>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64" s="116" customFormat="1" hidden="1" x14ac:dyDescent="0.3">
      <c r="A56" s="17"/>
      <c r="B56" s="115"/>
      <c r="C56" s="115"/>
      <c r="D56" s="115"/>
      <c r="E56" s="115"/>
      <c r="F56" s="115"/>
      <c r="G56" s="115"/>
      <c r="H56" s="115"/>
      <c r="I56" s="115"/>
      <c r="J56" s="115"/>
      <c r="K56" s="115"/>
      <c r="L56" s="115"/>
      <c r="M56" s="115"/>
      <c r="N56" s="115"/>
      <c r="O56" s="115"/>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row>
    <row r="57" spans="1:64" s="116" customFormat="1" hidden="1" x14ac:dyDescent="0.3">
      <c r="A57" s="17"/>
      <c r="B57" s="115"/>
      <c r="C57" s="115"/>
      <c r="D57" s="115"/>
      <c r="E57" s="115"/>
      <c r="F57" s="115"/>
      <c r="G57" s="115"/>
      <c r="H57" s="115"/>
      <c r="I57" s="115"/>
      <c r="J57" s="115"/>
      <c r="K57" s="115"/>
      <c r="L57" s="115"/>
      <c r="M57" s="115"/>
      <c r="N57" s="115"/>
      <c r="O57" s="115"/>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64" s="116" customFormat="1" hidden="1" x14ac:dyDescent="0.3">
      <c r="A58" s="17"/>
      <c r="B58" s="115"/>
      <c r="C58" s="115"/>
      <c r="D58" s="115"/>
      <c r="E58" s="115"/>
      <c r="F58" s="115"/>
      <c r="G58" s="115"/>
      <c r="H58" s="115"/>
      <c r="I58" s="115"/>
      <c r="J58" s="115"/>
      <c r="K58" s="115"/>
      <c r="L58" s="115"/>
      <c r="M58" s="115"/>
      <c r="N58" s="115"/>
      <c r="O58" s="115"/>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64" s="116" customFormat="1" hidden="1" x14ac:dyDescent="0.3">
      <c r="A59" s="17"/>
      <c r="B59" s="115"/>
      <c r="C59" s="115"/>
      <c r="D59" s="115"/>
      <c r="E59" s="115"/>
      <c r="F59" s="115"/>
      <c r="G59" s="115"/>
      <c r="H59" s="115"/>
      <c r="I59" s="115"/>
      <c r="J59" s="115"/>
      <c r="K59" s="115"/>
      <c r="L59" s="115"/>
      <c r="M59" s="115"/>
      <c r="N59" s="115"/>
      <c r="O59" s="115"/>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0" spans="1:64" s="116" customFormat="1" hidden="1" x14ac:dyDescent="0.3">
      <c r="A60" s="17"/>
      <c r="B60" s="115"/>
      <c r="C60" s="115"/>
      <c r="D60" s="115"/>
      <c r="E60" s="115"/>
      <c r="F60" s="115"/>
      <c r="G60" s="115"/>
      <c r="H60" s="115"/>
      <c r="I60" s="115"/>
      <c r="J60" s="115"/>
      <c r="K60" s="115"/>
      <c r="L60" s="115"/>
      <c r="M60" s="115"/>
      <c r="N60" s="115"/>
      <c r="O60" s="115"/>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row>
    <row r="61" spans="1:64" s="116" customFormat="1" hidden="1" x14ac:dyDescent="0.3">
      <c r="A61" s="17"/>
      <c r="B61" s="115"/>
      <c r="C61" s="115"/>
      <c r="D61" s="115"/>
      <c r="E61" s="115"/>
      <c r="F61" s="115"/>
      <c r="G61" s="115"/>
      <c r="H61" s="115"/>
      <c r="I61" s="115"/>
      <c r="J61" s="115"/>
      <c r="K61" s="115"/>
      <c r="L61" s="115"/>
      <c r="M61" s="115"/>
      <c r="N61" s="115"/>
      <c r="O61" s="115"/>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64" s="116" customFormat="1" hidden="1" x14ac:dyDescent="0.3">
      <c r="A62" s="17"/>
      <c r="B62" s="115"/>
      <c r="C62" s="115"/>
      <c r="D62" s="115"/>
      <c r="E62" s="115"/>
      <c r="F62" s="115"/>
      <c r="G62" s="115"/>
      <c r="H62" s="115"/>
      <c r="I62" s="115"/>
      <c r="J62" s="115"/>
      <c r="K62" s="115"/>
      <c r="L62" s="115"/>
      <c r="M62" s="115"/>
      <c r="N62" s="115"/>
      <c r="O62" s="115"/>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64" s="116" customFormat="1" hidden="1" x14ac:dyDescent="0.3">
      <c r="A63" s="17"/>
      <c r="B63" s="115"/>
      <c r="C63" s="115"/>
      <c r="D63" s="115"/>
      <c r="E63" s="115"/>
      <c r="F63" s="115"/>
      <c r="G63" s="115"/>
      <c r="H63" s="115"/>
      <c r="I63" s="115"/>
      <c r="J63" s="115"/>
      <c r="K63" s="115"/>
      <c r="L63" s="115"/>
      <c r="M63" s="115"/>
      <c r="N63" s="115"/>
      <c r="O63" s="115"/>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64" s="116" customFormat="1" hidden="1" x14ac:dyDescent="0.3">
      <c r="A64" s="17"/>
      <c r="B64" s="115"/>
      <c r="C64" s="115"/>
      <c r="D64" s="115"/>
      <c r="E64" s="115"/>
      <c r="F64" s="115"/>
      <c r="G64" s="115"/>
      <c r="H64" s="115"/>
      <c r="I64" s="115"/>
      <c r="J64" s="115"/>
      <c r="K64" s="115"/>
      <c r="L64" s="115"/>
      <c r="M64" s="115"/>
      <c r="N64" s="115"/>
      <c r="O64" s="115"/>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row>
    <row r="65" spans="1:64" s="116" customFormat="1" hidden="1" x14ac:dyDescent="0.3">
      <c r="A65" s="17"/>
      <c r="B65" s="115"/>
      <c r="C65" s="115"/>
      <c r="D65" s="115"/>
      <c r="E65" s="115"/>
      <c r="F65" s="115"/>
      <c r="G65" s="115"/>
      <c r="H65" s="115"/>
      <c r="I65" s="115"/>
      <c r="J65" s="115"/>
      <c r="K65" s="115"/>
      <c r="L65" s="115"/>
      <c r="M65" s="115"/>
      <c r="N65" s="115"/>
      <c r="O65" s="115"/>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64" s="116" customFormat="1" hidden="1" x14ac:dyDescent="0.3">
      <c r="A66" s="17"/>
      <c r="B66" s="115"/>
      <c r="C66" s="115"/>
      <c r="D66" s="115"/>
      <c r="E66" s="115"/>
      <c r="F66" s="115"/>
      <c r="G66" s="115"/>
      <c r="H66" s="115"/>
      <c r="I66" s="115"/>
      <c r="J66" s="115"/>
      <c r="K66" s="115"/>
      <c r="L66" s="115"/>
      <c r="M66" s="115"/>
      <c r="N66" s="115"/>
      <c r="O66" s="115"/>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64" s="116" customFormat="1" hidden="1" x14ac:dyDescent="0.3">
      <c r="A67" s="17"/>
      <c r="B67" s="115"/>
      <c r="C67" s="115"/>
      <c r="D67" s="115"/>
      <c r="E67" s="115"/>
      <c r="F67" s="115"/>
      <c r="G67" s="115"/>
      <c r="H67" s="115"/>
      <c r="I67" s="115"/>
      <c r="J67" s="115"/>
      <c r="K67" s="115"/>
      <c r="L67" s="115"/>
      <c r="M67" s="115"/>
      <c r="N67" s="115"/>
      <c r="O67" s="115"/>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64" s="116" customFormat="1" hidden="1" x14ac:dyDescent="0.3">
      <c r="A68" s="17"/>
      <c r="B68" s="115"/>
      <c r="C68" s="115"/>
      <c r="D68" s="115"/>
      <c r="E68" s="115"/>
      <c r="F68" s="115"/>
      <c r="G68" s="115"/>
      <c r="H68" s="115"/>
      <c r="I68" s="115"/>
      <c r="J68" s="115"/>
      <c r="K68" s="115"/>
      <c r="L68" s="115"/>
      <c r="M68" s="115"/>
      <c r="N68" s="115"/>
      <c r="O68" s="115"/>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row>
    <row r="69" spans="1:64" s="116" customFormat="1" hidden="1" x14ac:dyDescent="0.3">
      <c r="A69" s="17"/>
      <c r="B69" s="115"/>
      <c r="C69" s="115"/>
      <c r="D69" s="115"/>
      <c r="E69" s="115"/>
      <c r="F69" s="115"/>
      <c r="G69" s="115"/>
      <c r="H69" s="115"/>
      <c r="I69" s="115"/>
      <c r="J69" s="115"/>
      <c r="K69" s="115"/>
      <c r="L69" s="115"/>
      <c r="M69" s="115"/>
      <c r="N69" s="115"/>
      <c r="O69" s="115"/>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row>
    <row r="70" spans="1:64" s="116" customFormat="1" hidden="1" x14ac:dyDescent="0.3">
      <c r="A70" s="17"/>
      <c r="B70" s="115"/>
      <c r="C70" s="115"/>
      <c r="D70" s="115"/>
      <c r="E70" s="115"/>
      <c r="F70" s="115"/>
      <c r="G70" s="115"/>
      <c r="H70" s="115"/>
      <c r="I70" s="115"/>
      <c r="J70" s="115"/>
      <c r="K70" s="115"/>
      <c r="L70" s="115"/>
      <c r="M70" s="115"/>
      <c r="N70" s="115"/>
      <c r="O70" s="115"/>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64" s="116" customFormat="1" hidden="1" x14ac:dyDescent="0.3">
      <c r="A71" s="17"/>
      <c r="B71" s="115"/>
      <c r="C71" s="115"/>
      <c r="D71" s="115"/>
      <c r="E71" s="115"/>
      <c r="F71" s="115"/>
      <c r="G71" s="115"/>
      <c r="H71" s="115"/>
      <c r="I71" s="115"/>
      <c r="J71" s="115"/>
      <c r="K71" s="115"/>
      <c r="L71" s="115"/>
      <c r="M71" s="115"/>
      <c r="N71" s="115"/>
      <c r="O71" s="115"/>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row>
    <row r="72" spans="1:64" s="116" customFormat="1" hidden="1" x14ac:dyDescent="0.3">
      <c r="A72" s="17"/>
      <c r="B72" s="115"/>
      <c r="C72" s="115"/>
      <c r="D72" s="115"/>
      <c r="E72" s="115"/>
      <c r="F72" s="115"/>
      <c r="G72" s="115"/>
      <c r="H72" s="115"/>
      <c r="I72" s="115"/>
      <c r="J72" s="115"/>
      <c r="K72" s="115"/>
      <c r="L72" s="115"/>
      <c r="M72" s="115"/>
      <c r="N72" s="115"/>
      <c r="O72" s="115"/>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64" s="116" customFormat="1" hidden="1" x14ac:dyDescent="0.3">
      <c r="A73" s="17"/>
      <c r="B73" s="115"/>
      <c r="C73" s="115"/>
      <c r="D73" s="115"/>
      <c r="E73" s="115"/>
      <c r="F73" s="115"/>
      <c r="G73" s="115"/>
      <c r="H73" s="115"/>
      <c r="I73" s="115"/>
      <c r="J73" s="115"/>
      <c r="K73" s="115"/>
      <c r="L73" s="115"/>
      <c r="M73" s="115"/>
      <c r="N73" s="115"/>
      <c r="O73" s="115"/>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row>
    <row r="74" spans="1:64" s="116" customFormat="1" hidden="1" x14ac:dyDescent="0.3">
      <c r="A74" s="17"/>
      <c r="F74" s="115"/>
      <c r="G74" s="115"/>
      <c r="H74" s="115"/>
      <c r="I74" s="115"/>
      <c r="J74" s="115"/>
      <c r="K74" s="115"/>
      <c r="L74" s="115"/>
      <c r="M74" s="115"/>
      <c r="N74" s="115"/>
      <c r="O74" s="115"/>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64" s="116" customFormat="1" hidden="1" x14ac:dyDescent="0.3">
      <c r="A75" s="17"/>
      <c r="F75" s="115"/>
      <c r="G75" s="115"/>
      <c r="H75" s="115"/>
      <c r="I75" s="115"/>
      <c r="J75" s="115"/>
      <c r="K75" s="115"/>
      <c r="L75" s="115"/>
      <c r="M75" s="115"/>
      <c r="N75" s="115"/>
      <c r="O75" s="115"/>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row>
    <row r="76" spans="1:64" s="116" customFormat="1" hidden="1" x14ac:dyDescent="0.3">
      <c r="A76" s="17"/>
      <c r="G76" s="115"/>
      <c r="H76" s="115"/>
      <c r="I76" s="115"/>
      <c r="J76" s="115"/>
      <c r="K76" s="115"/>
      <c r="L76" s="115"/>
      <c r="M76" s="115"/>
      <c r="N76" s="115"/>
      <c r="O76" s="115"/>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64" s="116" customFormat="1" hidden="1" x14ac:dyDescent="0.3">
      <c r="A77" s="17"/>
      <c r="G77" s="115"/>
      <c r="H77" s="115"/>
      <c r="I77" s="115"/>
      <c r="J77" s="115"/>
      <c r="K77" s="115"/>
      <c r="L77" s="115"/>
      <c r="M77" s="115"/>
      <c r="N77" s="115"/>
      <c r="O77" s="115"/>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row>
    <row r="78" spans="1:64" s="116" customFormat="1" hidden="1" x14ac:dyDescent="0.3">
      <c r="A78" s="17"/>
      <c r="G78" s="115"/>
      <c r="H78" s="115"/>
      <c r="I78" s="115"/>
      <c r="J78" s="115"/>
      <c r="K78" s="115"/>
      <c r="L78" s="115"/>
      <c r="M78" s="115"/>
      <c r="N78" s="115"/>
      <c r="O78" s="115"/>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64" s="116" customFormat="1" hidden="1" x14ac:dyDescent="0.3">
      <c r="A79" s="17"/>
      <c r="G79" s="115"/>
      <c r="H79" s="115"/>
      <c r="I79" s="115"/>
      <c r="J79" s="115"/>
      <c r="K79" s="115"/>
      <c r="L79" s="115"/>
      <c r="M79" s="115"/>
      <c r="N79" s="115"/>
      <c r="O79" s="115"/>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64" s="116" customFormat="1" hidden="1" x14ac:dyDescent="0.3">
      <c r="A80" s="17"/>
      <c r="G80" s="115"/>
      <c r="H80" s="115"/>
      <c r="I80" s="115"/>
      <c r="J80" s="115"/>
      <c r="K80" s="115"/>
      <c r="L80" s="115"/>
      <c r="M80" s="115"/>
      <c r="N80" s="115"/>
      <c r="O80" s="115"/>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64" s="116" customFormat="1" hidden="1" x14ac:dyDescent="0.3">
      <c r="A81" s="17"/>
      <c r="G81" s="115"/>
      <c r="H81" s="115"/>
      <c r="I81" s="115"/>
      <c r="J81" s="115"/>
      <c r="K81" s="115"/>
      <c r="L81" s="115"/>
      <c r="M81" s="115"/>
      <c r="N81" s="115"/>
      <c r="O81" s="115"/>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64" s="116" customFormat="1" hidden="1" x14ac:dyDescent="0.3">
      <c r="A82" s="17"/>
      <c r="G82" s="115"/>
      <c r="H82" s="115"/>
      <c r="I82" s="115"/>
      <c r="J82" s="115"/>
      <c r="K82" s="115"/>
      <c r="L82" s="115"/>
      <c r="M82" s="115"/>
      <c r="N82" s="115"/>
      <c r="O82" s="115"/>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64" s="116" customFormat="1" hidden="1" x14ac:dyDescent="0.3">
      <c r="A83" s="17"/>
      <c r="L83" s="115"/>
      <c r="M83" s="115"/>
      <c r="N83" s="115"/>
      <c r="O83" s="115"/>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row>
    <row r="84" spans="1:64" s="116" customFormat="1" hidden="1" x14ac:dyDescent="0.3">
      <c r="A84" s="17"/>
      <c r="L84" s="115"/>
      <c r="M84" s="115"/>
      <c r="N84" s="115"/>
      <c r="O84" s="115"/>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64" s="116" customFormat="1" hidden="1" x14ac:dyDescent="0.3">
      <c r="A85" s="17"/>
      <c r="L85" s="115"/>
      <c r="M85" s="115"/>
      <c r="N85" s="115"/>
      <c r="O85" s="115"/>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64" s="116" customFormat="1" hidden="1" x14ac:dyDescent="0.3">
      <c r="A86" s="17"/>
      <c r="L86" s="115"/>
      <c r="M86" s="115"/>
      <c r="N86" s="115"/>
      <c r="O86" s="115"/>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64" s="116" customFormat="1" hidden="1" x14ac:dyDescent="0.3">
      <c r="A87" s="17"/>
      <c r="L87" s="115"/>
      <c r="M87" s="115"/>
      <c r="N87" s="115"/>
      <c r="O87" s="115"/>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row>
    <row r="88" spans="1:64" s="116" customFormat="1" hidden="1" x14ac:dyDescent="0.3">
      <c r="A88" s="17"/>
      <c r="L88" s="115"/>
      <c r="M88" s="115"/>
      <c r="N88" s="115"/>
      <c r="O88" s="115"/>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64" s="116" customFormat="1" hidden="1" x14ac:dyDescent="0.3">
      <c r="A89" s="17"/>
      <c r="L89" s="115"/>
      <c r="M89" s="115"/>
      <c r="N89" s="115"/>
      <c r="O89" s="115"/>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64" s="116" customFormat="1" hidden="1" x14ac:dyDescent="0.3">
      <c r="A90" s="17"/>
      <c r="L90" s="115"/>
      <c r="M90" s="115"/>
      <c r="N90" s="115"/>
      <c r="O90" s="115"/>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64" s="116" customFormat="1" hidden="1" x14ac:dyDescent="0.3">
      <c r="A91" s="17"/>
      <c r="L91" s="115"/>
      <c r="M91" s="115"/>
      <c r="N91" s="115"/>
      <c r="O91" s="115"/>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64" s="116" customFormat="1" hidden="1" x14ac:dyDescent="0.3">
      <c r="A92" s="17"/>
      <c r="L92" s="115"/>
      <c r="M92" s="115"/>
      <c r="N92" s="115"/>
      <c r="O92" s="115"/>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64" s="116" customFormat="1" hidden="1" x14ac:dyDescent="0.3">
      <c r="A93" s="17"/>
      <c r="L93" s="115"/>
      <c r="M93" s="115"/>
      <c r="N93" s="115"/>
      <c r="O93" s="115"/>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64" s="116" customFormat="1" hidden="1" x14ac:dyDescent="0.3">
      <c r="A94" s="17"/>
      <c r="L94" s="115"/>
      <c r="M94" s="115"/>
      <c r="N94" s="115"/>
      <c r="O94" s="115"/>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row>
    <row r="95" spans="1:64" s="116" customFormat="1" hidden="1" x14ac:dyDescent="0.3">
      <c r="A95" s="17"/>
      <c r="L95" s="115"/>
      <c r="M95" s="115"/>
      <c r="N95" s="115"/>
      <c r="O95" s="115"/>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64" s="116" customFormat="1" hidden="1" x14ac:dyDescent="0.3">
      <c r="A96" s="17"/>
      <c r="L96" s="115"/>
      <c r="M96" s="115"/>
      <c r="N96" s="115"/>
      <c r="O96" s="115"/>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row>
    <row r="97" spans="1:64" s="116" customFormat="1" hidden="1" x14ac:dyDescent="0.3">
      <c r="A97" s="17"/>
      <c r="L97" s="115"/>
      <c r="M97" s="115"/>
      <c r="N97" s="115"/>
      <c r="O97" s="115"/>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row>
    <row r="98" spans="1:64" s="116" customFormat="1" hidden="1" x14ac:dyDescent="0.3">
      <c r="A98" s="17"/>
      <c r="L98" s="115"/>
      <c r="M98" s="115"/>
      <c r="N98" s="115"/>
      <c r="O98" s="115"/>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64" s="116" customFormat="1" hidden="1" x14ac:dyDescent="0.3">
      <c r="A99" s="17"/>
      <c r="L99" s="115"/>
      <c r="M99" s="115"/>
      <c r="N99" s="115"/>
      <c r="O99" s="115"/>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64" s="116" customFormat="1" hidden="1" x14ac:dyDescent="0.3">
      <c r="A100" s="17"/>
      <c r="L100" s="115"/>
      <c r="M100" s="115"/>
      <c r="N100" s="115"/>
      <c r="O100" s="115"/>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64" s="116" customFormat="1" hidden="1" x14ac:dyDescent="0.3">
      <c r="A101" s="19"/>
      <c r="O101" s="115"/>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64" hidden="1" x14ac:dyDescent="0.3"/>
    <row r="103" spans="1:64" hidden="1" x14ac:dyDescent="0.3"/>
    <row r="104" spans="1:64" hidden="1" x14ac:dyDescent="0.3"/>
    <row r="105" spans="1:64" hidden="1" x14ac:dyDescent="0.3"/>
    <row r="106" spans="1:64" hidden="1" x14ac:dyDescent="0.3"/>
    <row r="107" spans="1:64" hidden="1" x14ac:dyDescent="0.3"/>
    <row r="108" spans="1:64" hidden="1" x14ac:dyDescent="0.3"/>
    <row r="109" spans="1:64" hidden="1" x14ac:dyDescent="0.3"/>
    <row r="110" spans="1:64" hidden="1" x14ac:dyDescent="0.3"/>
    <row r="111" spans="1:64" hidden="1" x14ac:dyDescent="0.3"/>
  </sheetData>
  <sheetProtection algorithmName="SHA-512" hashValue="bWbHoJC6YbaAZPZiBL6LAeLiTKg96tIs0K8wJZt1oy9FxwE2bIDhVhHst0Ac6je48KbLavzmxPY0JMiu7jUa5g==" saltValue="Mfl/Kjf4X2l6NbyXgv/eFA==" spinCount="100000" sheet="1" objects="1" scenarios="1" selectLockedCells="1"/>
  <mergeCells count="4">
    <mergeCell ref="D3:K3"/>
    <mergeCell ref="A2:N2"/>
    <mergeCell ref="B25:C26"/>
    <mergeCell ref="B27:C28"/>
  </mergeCells>
  <conditionalFormatting sqref="L18:L25 L8">
    <cfRule type="cellIs" dxfId="3" priority="2" operator="between">
      <formula>99.99999</formula>
      <formula>100</formula>
    </cfRule>
  </conditionalFormatting>
  <pageMargins left="0.7" right="0.7" top="0.75" bottom="0.75" header="0.3" footer="0.3"/>
  <pageSetup paperSize="9" orientation="portrait" r:id="rId1"/>
  <ignoredErrors>
    <ignoredError sqref="L18:L21"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Index</vt:lpstr>
      <vt:lpstr>Method Translation </vt:lpstr>
      <vt:lpstr>Method Transfer</vt:lpstr>
      <vt:lpstr>Dwell Volume</vt:lpstr>
      <vt:lpstr>Column Porosity</vt:lpstr>
      <vt:lpstr>ECV</vt:lpstr>
      <vt:lpstr>Column Equilibration</vt:lpstr>
      <vt:lpstr>Buffer Calculator</vt:lpstr>
      <vt:lpstr>Mobile Phase Quantity</vt:lpstr>
      <vt:lpstr>Application Notes</vt:lpstr>
      <vt:lpstr>ACE Product Portfolio</vt:lpstr>
      <vt:lpstr>Contact us</vt:lpstr>
      <vt:lpstr>Disclaimer</vt:lpstr>
      <vt:lpstr>Sheet2</vt:lpstr>
      <vt:lpstr>Buffer_Salt</vt:lpstr>
    </vt:vector>
  </TitlesOfParts>
  <Company>Hichrom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Hulse</dc:creator>
  <cp:lastModifiedBy>Matt.James</cp:lastModifiedBy>
  <cp:lastPrinted>2015-08-24T08:14:28Z</cp:lastPrinted>
  <dcterms:created xsi:type="dcterms:W3CDTF">2015-08-17T14:57:18Z</dcterms:created>
  <dcterms:modified xsi:type="dcterms:W3CDTF">2018-03-20T09:37:04Z</dcterms:modified>
</cp:coreProperties>
</file>